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79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 " sheetId="26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 '!$A$1:$O$37</definedName>
    <definedName name="_xlnm.Print_Area" localSheetId="7">'6.2. Інша інфо_2'!$A$1:$AF$43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капівидатків'!$A$1:$G$31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фінрезультати'!$A$1:$G$59</definedName>
    <definedName name="п" localSheetId="6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O37" i="26"/>
  <c r="N37"/>
  <c r="L37"/>
  <c r="K37"/>
  <c r="G37"/>
  <c r="J37" s="1"/>
  <c r="D37"/>
  <c r="O36"/>
  <c r="N36"/>
  <c r="M36"/>
  <c r="L36"/>
  <c r="K36"/>
  <c r="J36"/>
  <c r="O35"/>
  <c r="N35"/>
  <c r="M35"/>
  <c r="L35"/>
  <c r="K35"/>
  <c r="J35"/>
  <c r="O34"/>
  <c r="N34"/>
  <c r="M34"/>
  <c r="L34"/>
  <c r="K34"/>
  <c r="J34"/>
  <c r="I25"/>
  <c r="L25" s="1"/>
  <c r="F25"/>
  <c r="C25"/>
  <c r="I24"/>
  <c r="N24" s="1"/>
  <c r="F24"/>
  <c r="L24" s="1"/>
  <c r="C24"/>
  <c r="I23"/>
  <c r="L23" s="1"/>
  <c r="F23"/>
  <c r="C23"/>
  <c r="F22"/>
  <c r="N21"/>
  <c r="L21"/>
  <c r="N20"/>
  <c r="L20"/>
  <c r="N19"/>
  <c r="L19"/>
  <c r="I18"/>
  <c r="I22" s="1"/>
  <c r="F18"/>
  <c r="C18"/>
  <c r="C22" s="1"/>
  <c r="I14"/>
  <c r="F14"/>
  <c r="C14"/>
  <c r="I10"/>
  <c r="F10"/>
  <c r="C10"/>
  <c r="N22" l="1"/>
  <c r="L22"/>
  <c r="N18"/>
  <c r="N23"/>
  <c r="N25"/>
  <c r="M37"/>
  <c r="L18"/>
  <c r="G19" i="23"/>
  <c r="G18"/>
  <c r="G17"/>
  <c r="G16"/>
  <c r="G15"/>
  <c r="G14"/>
  <c r="G13"/>
  <c r="G12"/>
  <c r="G11"/>
  <c r="G10"/>
  <c r="G9"/>
  <c r="G8"/>
  <c r="G7"/>
  <c r="F19"/>
  <c r="F18"/>
  <c r="F17"/>
  <c r="F16"/>
  <c r="F15"/>
  <c r="F14"/>
  <c r="F13"/>
  <c r="F12"/>
  <c r="F11"/>
  <c r="F10"/>
  <c r="F9"/>
  <c r="F8"/>
  <c r="F7"/>
  <c r="E6"/>
  <c r="E4" s="1"/>
  <c r="D6"/>
  <c r="D4" s="1"/>
  <c r="C6"/>
  <c r="C4" s="1"/>
  <c r="G55" i="21"/>
  <c r="G54"/>
  <c r="F55"/>
  <c r="F54"/>
  <c r="G53"/>
  <c r="F53"/>
  <c r="E53"/>
  <c r="D53"/>
  <c r="C53"/>
  <c r="G52"/>
  <c r="G51"/>
  <c r="G50"/>
  <c r="G49"/>
  <c r="F52"/>
  <c r="F51"/>
  <c r="F50"/>
  <c r="F49"/>
  <c r="E48"/>
  <c r="D48"/>
  <c r="C48"/>
  <c r="G47"/>
  <c r="G46"/>
  <c r="G45"/>
  <c r="G44"/>
  <c r="G43"/>
  <c r="G42"/>
  <c r="G41"/>
  <c r="G40"/>
  <c r="G39"/>
  <c r="F47"/>
  <c r="F46"/>
  <c r="F45"/>
  <c r="F44"/>
  <c r="F43"/>
  <c r="F42"/>
  <c r="F41"/>
  <c r="F40"/>
  <c r="F39"/>
  <c r="E38"/>
  <c r="D38"/>
  <c r="C38"/>
  <c r="G35"/>
  <c r="G34"/>
  <c r="G33"/>
  <c r="G32"/>
  <c r="G31"/>
  <c r="G30"/>
  <c r="G29"/>
  <c r="G28"/>
  <c r="G27"/>
  <c r="G26"/>
  <c r="G25"/>
  <c r="G24"/>
  <c r="F34"/>
  <c r="F33"/>
  <c r="F32"/>
  <c r="F31"/>
  <c r="F30"/>
  <c r="F29"/>
  <c r="F28"/>
  <c r="F27"/>
  <c r="F26"/>
  <c r="F25"/>
  <c r="F24"/>
  <c r="E23"/>
  <c r="D23"/>
  <c r="C23"/>
  <c r="G21"/>
  <c r="G20"/>
  <c r="G19"/>
  <c r="G18"/>
  <c r="G17"/>
  <c r="G16"/>
  <c r="G15"/>
  <c r="G14"/>
  <c r="G13"/>
  <c r="G12"/>
  <c r="G11"/>
  <c r="G10"/>
  <c r="G9"/>
  <c r="G8"/>
  <c r="G7"/>
  <c r="F22"/>
  <c r="F21"/>
  <c r="F20"/>
  <c r="F19"/>
  <c r="F18"/>
  <c r="F17"/>
  <c r="F16"/>
  <c r="F15"/>
  <c r="F14"/>
  <c r="F13"/>
  <c r="F12"/>
  <c r="F11"/>
  <c r="F10"/>
  <c r="F9"/>
  <c r="F8"/>
  <c r="F7"/>
  <c r="E6"/>
  <c r="D6"/>
  <c r="C6"/>
  <c r="AD17" i="9" l="1"/>
  <c r="AD15"/>
  <c r="AD14"/>
  <c r="AD13"/>
  <c r="AD12"/>
  <c r="AD11"/>
  <c r="AD10"/>
  <c r="AC17"/>
  <c r="AC16"/>
  <c r="AC15"/>
  <c r="AC14"/>
  <c r="AC13"/>
  <c r="AC12"/>
  <c r="AC11"/>
  <c r="AC10"/>
  <c r="Z18"/>
  <c r="Y18"/>
  <c r="R18"/>
  <c r="Q18"/>
  <c r="U18"/>
  <c r="V16"/>
  <c r="AD16" s="1"/>
  <c r="V9"/>
  <c r="V18" s="1"/>
  <c r="U9"/>
  <c r="C7" i="3" l="1"/>
  <c r="C17" i="19"/>
  <c r="F71" i="2"/>
  <c r="F68"/>
  <c r="F82" s="1"/>
  <c r="F56"/>
  <c r="F52"/>
  <c r="F44"/>
  <c r="F23"/>
  <c r="F22"/>
  <c r="F63" s="1"/>
  <c r="F13"/>
  <c r="F83" s="1"/>
  <c r="F99"/>
  <c r="E99"/>
  <c r="E71"/>
  <c r="E68"/>
  <c r="E82" s="1"/>
  <c r="E56"/>
  <c r="E52"/>
  <c r="E44"/>
  <c r="E23"/>
  <c r="E83" s="1"/>
  <c r="D71"/>
  <c r="D68"/>
  <c r="D82" s="1"/>
  <c r="D56"/>
  <c r="D52"/>
  <c r="D44"/>
  <c r="D23"/>
  <c r="C99"/>
  <c r="C71"/>
  <c r="C68"/>
  <c r="C56"/>
  <c r="C52"/>
  <c r="C82" s="1"/>
  <c r="C44"/>
  <c r="C83" s="1"/>
  <c r="C23"/>
  <c r="D13"/>
  <c r="D22" s="1"/>
  <c r="E13"/>
  <c r="E22" s="1"/>
  <c r="C22"/>
  <c r="C13"/>
  <c r="F74" l="1"/>
  <c r="F79" s="1"/>
  <c r="D83"/>
  <c r="E63"/>
  <c r="E74" s="1"/>
  <c r="E79" s="1"/>
  <c r="D63"/>
  <c r="D74" s="1"/>
  <c r="D79" s="1"/>
  <c r="C63"/>
  <c r="C74" s="1"/>
  <c r="C79" s="1"/>
  <c r="C22" i="25" l="1"/>
  <c r="C19"/>
  <c r="C16"/>
  <c r="C13"/>
  <c r="C9"/>
  <c r="C7"/>
  <c r="C36" i="21"/>
  <c r="G20" i="25" l="1"/>
  <c r="E22"/>
  <c r="D22"/>
  <c r="F20"/>
  <c r="E19"/>
  <c r="D19"/>
  <c r="E16"/>
  <c r="D16"/>
  <c r="F10"/>
  <c r="E9"/>
  <c r="D9"/>
  <c r="D27" i="19"/>
  <c r="E27"/>
  <c r="F27"/>
  <c r="C27"/>
  <c r="H30"/>
  <c r="H31"/>
  <c r="H32"/>
  <c r="H33"/>
  <c r="H34"/>
  <c r="H28"/>
  <c r="F9" i="25" l="1"/>
  <c r="G19"/>
  <c r="G22"/>
  <c r="F22"/>
  <c r="F19"/>
  <c r="G23" l="1"/>
  <c r="F23"/>
  <c r="G17"/>
  <c r="F17"/>
  <c r="G16"/>
  <c r="F16"/>
  <c r="G14"/>
  <c r="F14"/>
  <c r="E13"/>
  <c r="D13"/>
  <c r="G10"/>
  <c r="G8"/>
  <c r="F8"/>
  <c r="E7"/>
  <c r="D7"/>
  <c r="G13" l="1"/>
  <c r="G9"/>
  <c r="G7"/>
  <c r="F7"/>
  <c r="F13"/>
  <c r="G7" i="24" l="1"/>
  <c r="G8"/>
  <c r="G9"/>
  <c r="G10"/>
  <c r="G11"/>
  <c r="G12"/>
  <c r="F7"/>
  <c r="F8"/>
  <c r="F9"/>
  <c r="F10"/>
  <c r="F11"/>
  <c r="F12"/>
  <c r="E6"/>
  <c r="D6"/>
  <c r="G6" l="1"/>
  <c r="F6"/>
  <c r="G5" i="23" l="1"/>
  <c r="G6"/>
  <c r="G20"/>
  <c r="G21"/>
  <c r="G22"/>
  <c r="G23"/>
  <c r="G24"/>
  <c r="G25"/>
  <c r="G26"/>
  <c r="G27"/>
  <c r="G28"/>
  <c r="G4"/>
  <c r="F5"/>
  <c r="F6"/>
  <c r="F20"/>
  <c r="F21"/>
  <c r="F22"/>
  <c r="F23"/>
  <c r="F24"/>
  <c r="F25"/>
  <c r="F26"/>
  <c r="F27"/>
  <c r="F28"/>
  <c r="F4"/>
  <c r="G22" i="21"/>
  <c r="G37"/>
  <c r="F35"/>
  <c r="F37"/>
  <c r="E36"/>
  <c r="D36"/>
  <c r="F6"/>
  <c r="G6"/>
  <c r="F38" l="1"/>
  <c r="G23"/>
  <c r="F23"/>
  <c r="F48"/>
  <c r="G36"/>
  <c r="F36"/>
  <c r="G38"/>
  <c r="G48"/>
  <c r="G25" i="19" l="1"/>
  <c r="H25"/>
  <c r="D36" l="1"/>
  <c r="E36"/>
  <c r="F36"/>
  <c r="C36"/>
  <c r="D9" i="20"/>
  <c r="E9"/>
  <c r="F9"/>
  <c r="H9" s="1"/>
  <c r="C9"/>
  <c r="H12"/>
  <c r="H11"/>
  <c r="T32" i="9"/>
  <c r="R32"/>
  <c r="P32"/>
  <c r="N31"/>
  <c r="L32"/>
  <c r="J32"/>
  <c r="H32"/>
  <c r="F32"/>
  <c r="N18"/>
  <c r="AD18" s="1"/>
  <c r="M18"/>
  <c r="AC18" s="1"/>
  <c r="AD9"/>
  <c r="AC9"/>
  <c r="AB18"/>
  <c r="AA9"/>
  <c r="AA13"/>
  <c r="AA14"/>
  <c r="AA17"/>
  <c r="AB17"/>
  <c r="AB14"/>
  <c r="AB13"/>
  <c r="AB9"/>
  <c r="W9"/>
  <c r="W13"/>
  <c r="W14"/>
  <c r="W17"/>
  <c r="X17"/>
  <c r="X14"/>
  <c r="X13"/>
  <c r="X9"/>
  <c r="S9"/>
  <c r="S13"/>
  <c r="S14"/>
  <c r="S17"/>
  <c r="T17"/>
  <c r="T14"/>
  <c r="T13"/>
  <c r="T9"/>
  <c r="O9"/>
  <c r="O13"/>
  <c r="O14"/>
  <c r="O17"/>
  <c r="D87" i="2"/>
  <c r="E91"/>
  <c r="E87"/>
  <c r="F88"/>
  <c r="F90"/>
  <c r="F91"/>
  <c r="F87"/>
  <c r="C87"/>
  <c r="G8" i="3"/>
  <c r="H8"/>
  <c r="G9"/>
  <c r="H9"/>
  <c r="G10"/>
  <c r="H10"/>
  <c r="G11"/>
  <c r="H11"/>
  <c r="G12"/>
  <c r="H12"/>
  <c r="G13"/>
  <c r="H13"/>
  <c r="D7"/>
  <c r="E7"/>
  <c r="F7"/>
  <c r="D40" i="19"/>
  <c r="E40"/>
  <c r="F40"/>
  <c r="C40"/>
  <c r="D19"/>
  <c r="E19"/>
  <c r="F19"/>
  <c r="C19"/>
  <c r="H20"/>
  <c r="H21"/>
  <c r="H22"/>
  <c r="H23"/>
  <c r="H24"/>
  <c r="H26"/>
  <c r="H29"/>
  <c r="H35"/>
  <c r="H37"/>
  <c r="H38"/>
  <c r="H39"/>
  <c r="H41"/>
  <c r="H42"/>
  <c r="H10"/>
  <c r="H11"/>
  <c r="H12"/>
  <c r="H13"/>
  <c r="H14"/>
  <c r="H15"/>
  <c r="H16"/>
  <c r="D9"/>
  <c r="E9"/>
  <c r="F9"/>
  <c r="C9"/>
  <c r="D91" i="2"/>
  <c r="C91"/>
  <c r="D90"/>
  <c r="E90"/>
  <c r="C90"/>
  <c r="D88"/>
  <c r="E88"/>
  <c r="G88" s="1"/>
  <c r="C88"/>
  <c r="G57"/>
  <c r="G58"/>
  <c r="G59"/>
  <c r="G60"/>
  <c r="G61"/>
  <c r="G62"/>
  <c r="G54"/>
  <c r="G55"/>
  <c r="G53"/>
  <c r="G48"/>
  <c r="H95"/>
  <c r="H96"/>
  <c r="H97"/>
  <c r="H98"/>
  <c r="H99"/>
  <c r="H94"/>
  <c r="H88"/>
  <c r="H14"/>
  <c r="H15"/>
  <c r="H16"/>
  <c r="H17"/>
  <c r="H18"/>
  <c r="H19"/>
  <c r="H20"/>
  <c r="H2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5"/>
  <c r="H46"/>
  <c r="H47"/>
  <c r="H48"/>
  <c r="H49"/>
  <c r="H50"/>
  <c r="H51"/>
  <c r="H53"/>
  <c r="H54"/>
  <c r="H55"/>
  <c r="H57"/>
  <c r="H58"/>
  <c r="H59"/>
  <c r="H60"/>
  <c r="H61"/>
  <c r="H62"/>
  <c r="H64"/>
  <c r="H65"/>
  <c r="H66"/>
  <c r="H67"/>
  <c r="H69"/>
  <c r="H70"/>
  <c r="H72"/>
  <c r="H73"/>
  <c r="H75"/>
  <c r="H76"/>
  <c r="H77"/>
  <c r="H78"/>
  <c r="H80"/>
  <c r="H81"/>
  <c r="H84"/>
  <c r="H12"/>
  <c r="G84"/>
  <c r="D99"/>
  <c r="G98"/>
  <c r="G97"/>
  <c r="G96"/>
  <c r="G95"/>
  <c r="G94"/>
  <c r="G65"/>
  <c r="P13" i="9"/>
  <c r="P14"/>
  <c r="P17"/>
  <c r="P9"/>
  <c r="G24" i="19"/>
  <c r="G42"/>
  <c r="G38"/>
  <c r="G37"/>
  <c r="G35"/>
  <c r="G27" s="1"/>
  <c r="G26"/>
  <c r="G23"/>
  <c r="G22"/>
  <c r="G21"/>
  <c r="G20"/>
  <c r="G16"/>
  <c r="G15"/>
  <c r="G14"/>
  <c r="G13"/>
  <c r="G12"/>
  <c r="G11"/>
  <c r="G10"/>
  <c r="G81" i="2"/>
  <c r="G80"/>
  <c r="G78"/>
  <c r="G75"/>
  <c r="G73"/>
  <c r="G69"/>
  <c r="G67"/>
  <c r="G66"/>
  <c r="G64"/>
  <c r="G51"/>
  <c r="G50"/>
  <c r="G49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1"/>
  <c r="G20"/>
  <c r="G19"/>
  <c r="G18"/>
  <c r="G17"/>
  <c r="G16"/>
  <c r="G15"/>
  <c r="G14"/>
  <c r="G12"/>
  <c r="H7" i="3"/>
  <c r="F43" i="19" l="1"/>
  <c r="N32" i="9"/>
  <c r="AF13"/>
  <c r="H90" i="2"/>
  <c r="H36" i="19"/>
  <c r="G56" i="2"/>
  <c r="H56"/>
  <c r="H87"/>
  <c r="G9" i="19"/>
  <c r="H40"/>
  <c r="H27"/>
  <c r="D43"/>
  <c r="G9" i="20"/>
  <c r="AE13" i="9"/>
  <c r="AF17"/>
  <c r="AF14"/>
  <c r="X18"/>
  <c r="T18"/>
  <c r="P18"/>
  <c r="O18"/>
  <c r="AE14"/>
  <c r="AE17"/>
  <c r="G7" i="3"/>
  <c r="G19" i="19"/>
  <c r="H19"/>
  <c r="C43"/>
  <c r="E43"/>
  <c r="H9"/>
  <c r="G36"/>
  <c r="H89" i="2"/>
  <c r="H23"/>
  <c r="G87"/>
  <c r="H13"/>
  <c r="G71"/>
  <c r="H91"/>
  <c r="G68"/>
  <c r="G89"/>
  <c r="H68"/>
  <c r="H44"/>
  <c r="H71"/>
  <c r="G99"/>
  <c r="H52"/>
  <c r="G91"/>
  <c r="G44"/>
  <c r="C86"/>
  <c r="C92" s="1"/>
  <c r="G23"/>
  <c r="G13"/>
  <c r="W18" i="9"/>
  <c r="AE9"/>
  <c r="AF9"/>
  <c r="G52" i="2"/>
  <c r="S18" i="9"/>
  <c r="AA18"/>
  <c r="AE18" l="1"/>
  <c r="H43" i="19"/>
  <c r="G43"/>
  <c r="G83" i="2"/>
  <c r="H82"/>
  <c r="G82"/>
  <c r="H83"/>
  <c r="M19" i="9"/>
  <c r="U19"/>
  <c r="E86" i="2"/>
  <c r="E92" s="1"/>
  <c r="E17" i="19"/>
  <c r="D17"/>
  <c r="D86" i="2"/>
  <c r="D92" s="1"/>
  <c r="N19" i="9"/>
  <c r="V19"/>
  <c r="AF18"/>
  <c r="G22" i="2"/>
  <c r="H22"/>
  <c r="AD19" i="9" l="1"/>
  <c r="AC19"/>
  <c r="F86" i="2"/>
  <c r="G63"/>
  <c r="H63"/>
  <c r="F92" l="1"/>
  <c r="G86"/>
  <c r="H86"/>
  <c r="G74"/>
  <c r="H74"/>
  <c r="F17" i="19" l="1"/>
  <c r="H79" i="2"/>
  <c r="G79"/>
  <c r="H92"/>
  <c r="G92"/>
</calcChain>
</file>

<file path=xl/sharedStrings.xml><?xml version="1.0" encoding="utf-8"?>
<sst xmlns="http://schemas.openxmlformats.org/spreadsheetml/2006/main" count="619" uniqueCount="345">
  <si>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</si>
  <si>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</si>
  <si>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</si>
  <si>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</si>
  <si>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</si>
  <si>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</si>
  <si>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</si>
  <si>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</si>
  <si>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</si>
  <si>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</si>
  <si>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</si>
  <si>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</si>
  <si>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</si>
  <si>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</si>
  <si>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</si>
  <si>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</si>
  <si>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</si>
  <si>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</si>
  <si>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</si>
  <si>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</si>
  <si>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</si>
  <si>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</si>
  <si>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</si>
  <si>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</si>
  <si>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</si>
  <si>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</si>
  <si>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</si>
  <si>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</si>
  <si>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</si>
  <si>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</si>
  <si>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</si>
  <si>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</si>
  <si>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</si>
  <si>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</si>
  <si>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</si>
  <si>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</si>
  <si>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</si>
  <si>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</si>
  <si>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</si>
  <si>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</si>
  <si>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</si>
  <si>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</si>
  <si>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</si>
  <si>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</si>
  <si>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</si>
  <si>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</si>
  <si>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</si>
  <si>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</si>
  <si>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</si>
  <si>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</si>
  <si>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</si>
  <si>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</si>
  <si>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</si>
  <si>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</si>
  <si>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</si>
  <si>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</si>
  <si>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</si>
  <si>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</si>
  <si>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</si>
  <si>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</si>
  <si>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</si>
  <si>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</si>
  <si>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</si>
  <si>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</si>
  <si>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</si>
  <si>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</si>
  <si>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</si>
  <si>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</si>
  <si>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</si>
  <si>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</si>
  <si>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</si>
  <si>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</si>
  <si>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</si>
  <si>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</si>
  <si>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</si>
  <si>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</si>
  <si>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</si>
  <si>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</si>
  <si>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</si>
  <si>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</si>
  <si>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</si>
  <si>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</si>
  <si>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</si>
  <si>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</si>
  <si>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</si>
  <si>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</si>
  <si>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</si>
  <si>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</si>
  <si>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</si>
  <si>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</si>
  <si>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</si>
  <si>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</si>
  <si>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</si>
  <si>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</si>
  <si>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</si>
  <si>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</si>
  <si>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</si>
  <si>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</si>
  <si>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</si>
  <si>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</si>
  <si>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</si>
  <si>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</si>
  <si>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</si>
  <si>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</si>
  <si>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</si>
  <si>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</si>
  <si>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</si>
  <si>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</si>
  <si>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</si>
  <si>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</si>
  <si>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</si>
  <si>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</si>
  <si>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</si>
  <si>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</si>
  <si>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</si>
  <si>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</si>
  <si>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</si>
  <si>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</si>
  <si>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</si>
  <si>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</si>
  <si>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</si>
  <si>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</si>
  <si>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</si>
  <si>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</si>
  <si>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</si>
  <si>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</si>
  <si>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</si>
  <si>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</si>
  <si>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</si>
  <si>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</si>
  <si>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</si>
  <si>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</si>
  <si>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</si>
  <si>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</si>
  <si>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</si>
  <si>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</si>
  <si>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</si>
  <si>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</si>
  <si>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</si>
  <si>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</si>
  <si>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</si>
  <si>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</si>
  <si>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</si>
  <si>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</si>
  <si>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</si>
  <si>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</si>
  <si>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</si>
  <si>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</si>
  <si>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</si>
  <si>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</si>
  <si>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</si>
  <si>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</si>
  <si>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</si>
  <si>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</si>
  <si>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</si>
  <si>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</si>
  <si>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</si>
  <si>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</si>
  <si>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</si>
  <si>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</si>
  <si>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</si>
  <si>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</si>
  <si>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</si>
  <si>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</si>
  <si>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</si>
  <si>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</si>
  <si>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</si>
  <si>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</si>
  <si>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</si>
  <si>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>(тис.грн.)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</si>
  <si>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</si>
  <si>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</si>
  <si>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</si>
  <si>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</si>
  <si>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</si>
  <si>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</si>
  <si>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</si>
  <si>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</si>
  <si>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</si>
  <si>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</si>
  <si>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</si>
  <si>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</si>
  <si>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</si>
  <si>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</si>
  <si>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</si>
  <si>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</si>
  <si>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</si>
  <si>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</si>
  <si>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</si>
  <si>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</si>
  <si>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</si>
  <si>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</si>
  <si>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</si>
  <si>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</si>
  <si>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</si>
  <si>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</si>
  <si>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</si>
  <si>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</si>
  <si>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</si>
  <si>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</si>
  <si>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</si>
  <si>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</si>
  <si>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</si>
  <si>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</si>
  <si>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</si>
  <si>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</si>
  <si>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</si>
  <si>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</si>
  <si>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</si>
  <si>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</si>
  <si>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</si>
  <si>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</si>
  <si>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</si>
  <si>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</si>
  <si>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</si>
  <si>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</si>
  <si>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</si>
  <si>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</si>
  <si>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</si>
  <si>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</si>
  <si>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</si>
  <si>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</si>
  <si>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</si>
  <si>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</si>
  <si>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</si>
  <si>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</si>
  <si>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</si>
  <si>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</si>
  <si>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за І квартал 2020 року</t>
  </si>
  <si>
    <t>за І квартал 2019 рік</t>
  </si>
  <si>
    <t>за І квартал 2020 рік</t>
  </si>
  <si>
    <t>Звітний І квартал 2020 рік</t>
  </si>
  <si>
    <t>Факт
 І квартал 2019 рік</t>
  </si>
  <si>
    <t>План
 І квартал 2020 рік</t>
  </si>
  <si>
    <t xml:space="preserve">Факт
 І квартал 2020 року </t>
  </si>
  <si>
    <t>Звітний І квартал 2020 року</t>
  </si>
  <si>
    <t>Факт 
І квартал 2019 року</t>
  </si>
  <si>
    <t>Факт 
І квартал 2020 року</t>
  </si>
  <si>
    <t>за І квартал 
2019 рік</t>
  </si>
  <si>
    <t>за І квартал 
2020 рік</t>
  </si>
  <si>
    <t>План 
І квартал 2020 року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</si>
  <si>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
у тому числі:</t>
    </r>
  </si>
  <si>
    <t>7. Джерела капітальних інвестицій у І кварталі 2020 року</t>
  </si>
  <si>
    <t>Надходження коштів з  бюджету</t>
  </si>
  <si>
    <t>за І квартал 2019 року</t>
  </si>
  <si>
    <t>Факт 
І квартал 2019 рік</t>
  </si>
  <si>
    <t>План 
І квартал 2020 рік</t>
  </si>
  <si>
    <t>Факт 
І квартал 2020 рік</t>
  </si>
  <si>
    <t>Придбання (виготовлення) основних засобів, усього, у тому числі:</t>
  </si>
  <si>
    <t>багатофункціональний друкуючий пристрій 17 шт.</t>
  </si>
  <si>
    <t>Придбання (виготовлення) інших необоротних матеріальних активів, усього, у тому числі:</t>
  </si>
  <si>
    <t>придбання стільців, шаф, жалюзі та інше</t>
  </si>
  <si>
    <t>комп'ютерний комплекс 5 шт.</t>
  </si>
  <si>
    <t>двері протипожежні стандартні</t>
  </si>
  <si>
    <t>пральна машина</t>
  </si>
  <si>
    <t>Модернізація, модифікація (добудова, дообладнання, реконструкція) основних засобів</t>
  </si>
  <si>
    <t>дизайнерські послуги по розробці конструкцій загороджувальних стійок рецепції</t>
  </si>
  <si>
    <t xml:space="preserve">ПРО ВИКОНАННЯ ПОКАЗНИКІВ ФІНАНСОВОГО ПЛАНУ КП "МІСЬКИЙ ЛІКУВАЛЬНО-ДІАГНОСТИЧНИЙ ЦЕНТР" </t>
  </si>
  <si>
    <t>Головний лікар КП “МЛДЦ”</t>
  </si>
  <si>
    <t xml:space="preserve">Д.С. Фостаковський </t>
  </si>
  <si>
    <t>нетипові операційні витрати (списання питної води, стаканчиків, миючих засобів)</t>
  </si>
  <si>
    <t>Дохід від участі в капіталі (50% прибутку отриманих від спільної діяльності)</t>
  </si>
  <si>
    <t>витрати на страхування медичних працівників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</si>
  <si>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</si>
  <si>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</si>
  <si>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</si>
  <si>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</si>
  <si>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 xml:space="preserve">витрати на оренду </t>
  </si>
  <si>
    <t>витрати на послуги з дератизації та дезинсекції</t>
  </si>
  <si>
    <t>витрати на послуги з оцінки майна</t>
  </si>
  <si>
    <t>витрати на послуги зв'язку, інтернет резервований</t>
  </si>
  <si>
    <t>витрати на програмне забезпечення</t>
  </si>
  <si>
    <t>витрати по впровадженню системи відеоспостереження та контролю</t>
  </si>
  <si>
    <t>витрати на підключення до МІС "Доктор Елекс"</t>
  </si>
  <si>
    <t>витрати на страхування майна</t>
  </si>
  <si>
    <t>витрати на утилізацію небезпечних відходів</t>
  </si>
  <si>
    <t>витрати на земельний податок</t>
  </si>
  <si>
    <t>витрати на страхові послуги</t>
  </si>
  <si>
    <t>витрати на послугу по знесенню дерев</t>
  </si>
  <si>
    <t>витрати на вивіз сміття</t>
  </si>
  <si>
    <t>витрати на періодику</t>
  </si>
  <si>
    <t>витрати на обслуговування "Чисте місто"</t>
  </si>
  <si>
    <t>списання матеріалів</t>
  </si>
  <si>
    <t>витрати на оплату за розрахунково-касове обслуговування</t>
  </si>
  <si>
    <t>витрати на охорону приміщення</t>
  </si>
  <si>
    <t>витрати на інкасацію Ощадбанк</t>
  </si>
  <si>
    <t>супровід комп. Програми та бази "Облік мед. кадри України" та "Медична статистика"</t>
  </si>
  <si>
    <t>витрати на послуги ключів елекроно-цифрового підпису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</si>
  <si>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</si>
  <si>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</si>
  <si>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</si>
  <si>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витрати по ремонту орендованого автомобіля</t>
  </si>
  <si>
    <t>витрати на запчастини для орендованого автомобіля</t>
  </si>
  <si>
    <t>коригування ПДВ і податку на прибуток</t>
  </si>
  <si>
    <t>витрати на паливно - мастильні матеріали для орендованого автомобіля</t>
  </si>
  <si>
    <t>витрати на послуги з перекладу</t>
  </si>
  <si>
    <t>нарахування на лікарняні і преміальні</t>
  </si>
  <si>
    <t>лікарняні 5 днів</t>
  </si>
  <si>
    <t>преміальні до свят</t>
  </si>
  <si>
    <t xml:space="preserve">дохід від безоплатно отриманих оборотних активів 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</si>
  <si>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</si>
  <si>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</si>
  <si>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</si>
  <si>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відсотки за кредитним договором</t>
  </si>
  <si>
    <t>комісія за договором фінансового лізингу</t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</si>
  <si>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(відсотки банку за депозитним рахунком)</t>
    </r>
  </si>
  <si>
    <t xml:space="preserve"> Д.С. Фостаковський </t>
  </si>
  <si>
    <t>багатофункціональний друкуючий пристрій, 10 шт.</t>
  </si>
  <si>
    <t>двері протипожежні сандартні</t>
  </si>
  <si>
    <t>ком'ютерний комплекс, 4 шт.</t>
  </si>
  <si>
    <t>авторефкератометр</t>
  </si>
  <si>
    <t>комутатор 2 шт., порти 4 шт.</t>
  </si>
  <si>
    <t>кондіціонер, 2 шт.</t>
  </si>
  <si>
    <t>набір пробних окулярних лінз</t>
  </si>
  <si>
    <t>офтальмоскоп</t>
  </si>
  <si>
    <t>плита електрична</t>
  </si>
  <si>
    <t>проектор знаків</t>
  </si>
  <si>
    <t>стіл офтальмологічний електричний</t>
  </si>
  <si>
    <t>шафа телекомунікаційна</t>
  </si>
  <si>
    <t>Д.С. Фостаковський</t>
  </si>
  <si>
    <t>столи, стільці, шафи, жалюзі, ваги та ін.</t>
  </si>
  <si>
    <t>програмний продукт UA-Бюджет комплексний облік для бюджетних установ</t>
  </si>
  <si>
    <t>послуги з технічного обслуговування спеціалізованого легкового авто (заміна запчастин)</t>
  </si>
  <si>
    <t>капітальний ремонт частини приміщень 3-го поверху будівлі КП "МЛДЦ"</t>
  </si>
  <si>
    <t>КП "МІСЬКИЙ ЛІКУВАЛЬНО-ДІАГНОСТИЧНИЙ ЦЕНТР"</t>
  </si>
  <si>
    <t>інші доходи (дохід від безоплатно одержаних основних засобів, в частині амортизаційних відрахувань)</t>
  </si>
  <si>
    <r>
      <t xml:space="preserve">до звіту про виконання показників фінансового плану за І квартал 2020 рік 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</si>
  <si>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
за І квартал 2019 року
</t>
  </si>
  <si>
    <t>План
звітного 2020 року</t>
  </si>
  <si>
    <t>Факт
за І квартал 2020 року</t>
  </si>
  <si>
    <t xml:space="preserve">      2. Інформація про бізнес підприємства (код рядка 1000 фінансового плану)</t>
  </si>
  <si>
    <t>Найменування видів діяльності</t>
  </si>
  <si>
    <t>План на І квартал 2020 року</t>
  </si>
  <si>
    <t>Факт за І квартал 2020 року</t>
  </si>
  <si>
    <t>Відхилення,  +/–</t>
  </si>
  <si>
    <t>Виконання, 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</si>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</sst>
</file>

<file path=xl/styles.xml><?xml version="1.0" encoding="utf-8"?>
<styleSheet xmlns="http://schemas.openxmlformats.org/spreadsheetml/2006/main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  <numFmt numFmtId="181" formatCode="#,##0\ _₴"/>
  </numFmts>
  <fonts count="10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47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1" fillId="28" borderId="0" xfId="0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170" fontId="70" fillId="28" borderId="0" xfId="0" quotePrefix="1" applyNumberFormat="1" applyFont="1" applyFill="1" applyBorder="1" applyAlignment="1">
      <alignment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70" fillId="0" borderId="3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81" fillId="28" borderId="0" xfId="0" applyFont="1" applyFill="1" applyBorder="1" applyAlignment="1">
      <alignment horizontal="center" vertical="center" wrapText="1"/>
    </xf>
    <xf numFmtId="0" fontId="75" fillId="28" borderId="0" xfId="0" quotePrefix="1" applyFont="1" applyFill="1" applyBorder="1" applyAlignment="1">
      <alignment horizontal="center" vertical="center"/>
    </xf>
    <xf numFmtId="170" fontId="75" fillId="28" borderId="0" xfId="0" quotePrefix="1" applyNumberFormat="1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0" applyNumberFormat="1" applyFont="1" applyFill="1" applyBorder="1" applyAlignment="1">
      <alignment vertical="center" wrapText="1"/>
    </xf>
    <xf numFmtId="178" fontId="74" fillId="28" borderId="3" xfId="0" applyNumberFormat="1" applyFont="1" applyFill="1" applyBorder="1" applyAlignment="1">
      <alignment horizontal="center"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0" applyNumberFormat="1" applyFont="1" applyFill="1" applyBorder="1" applyAlignment="1">
      <alignment horizontal="center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178" fontId="74" fillId="28" borderId="3" xfId="0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82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170" fontId="65" fillId="28" borderId="0" xfId="0" quotePrefix="1" applyNumberFormat="1" applyFont="1" applyFill="1" applyBorder="1" applyAlignment="1">
      <alignment vertical="center" wrapText="1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0" fontId="83" fillId="22" borderId="3" xfId="0" applyFont="1" applyFill="1" applyBorder="1" applyAlignment="1">
      <alignment horizontal="left" vertical="center" wrapText="1"/>
    </xf>
    <xf numFmtId="0" fontId="83" fillId="22" borderId="3" xfId="0" applyFont="1" applyFill="1" applyBorder="1" applyAlignment="1">
      <alignment horizontal="center" vertical="center" wrapText="1"/>
    </xf>
    <xf numFmtId="179" fontId="83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right"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 wrapText="1"/>
    </xf>
    <xf numFmtId="3" fontId="75" fillId="28" borderId="0" xfId="0" applyNumberFormat="1" applyFont="1" applyFill="1" applyBorder="1" applyAlignment="1">
      <alignment horizontal="center" vertical="center" wrapText="1"/>
    </xf>
    <xf numFmtId="170" fontId="75" fillId="28" borderId="0" xfId="0" applyNumberFormat="1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Alignment="1">
      <alignment vertical="center"/>
    </xf>
    <xf numFmtId="0" fontId="84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75" fillId="28" borderId="0" xfId="0" applyFont="1" applyFill="1" applyBorder="1" applyAlignment="1">
      <alignment horizontal="center" vertical="center"/>
    </xf>
    <xf numFmtId="0" fontId="75" fillId="28" borderId="0" xfId="0" applyFont="1" applyFill="1" applyAlignment="1">
      <alignment horizontal="right" vertical="center"/>
    </xf>
    <xf numFmtId="0" fontId="74" fillId="28" borderId="0" xfId="0" applyFont="1" applyFill="1" applyBorder="1" applyAlignment="1">
      <alignment horizontal="left" vertical="center"/>
    </xf>
    <xf numFmtId="0" fontId="80" fillId="28" borderId="0" xfId="0" applyFont="1" applyFill="1" applyBorder="1" applyAlignment="1">
      <alignment horizontal="left" vertical="center"/>
    </xf>
    <xf numFmtId="0" fontId="75" fillId="28" borderId="13" xfId="0" applyFont="1" applyFill="1" applyBorder="1" applyAlignment="1">
      <alignment vertical="center"/>
    </xf>
    <xf numFmtId="0" fontId="75" fillId="28" borderId="13" xfId="0" applyFont="1" applyFill="1" applyBorder="1" applyAlignment="1">
      <alignment horizontal="center" vertical="center"/>
    </xf>
    <xf numFmtId="3" fontId="75" fillId="28" borderId="3" xfId="0" applyNumberFormat="1" applyFont="1" applyFill="1" applyBorder="1" applyAlignment="1">
      <alignment horizontal="center" vertical="center" wrapText="1" shrinkToFit="1"/>
    </xf>
    <xf numFmtId="3" fontId="75" fillId="28" borderId="3" xfId="0" applyNumberFormat="1" applyFont="1" applyFill="1" applyBorder="1" applyAlignment="1">
      <alignment horizontal="center" vertical="center" wrapText="1"/>
    </xf>
    <xf numFmtId="0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0" xfId="0" applyNumberFormat="1" applyFont="1" applyFill="1" applyBorder="1" applyAlignment="1">
      <alignment horizontal="left" vertical="center" wrapText="1" shrinkToFit="1"/>
    </xf>
    <xf numFmtId="179" fontId="75" fillId="28" borderId="0" xfId="0" applyNumberFormat="1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horizontal="right" vertical="center"/>
    </xf>
    <xf numFmtId="169" fontId="74" fillId="28" borderId="0" xfId="0" applyNumberFormat="1" applyFont="1" applyFill="1" applyBorder="1" applyAlignment="1">
      <alignment horizontal="right" vertical="center"/>
    </xf>
    <xf numFmtId="0" fontId="86" fillId="28" borderId="0" xfId="0" applyFont="1" applyFill="1" applyAlignment="1">
      <alignment vertical="center"/>
    </xf>
    <xf numFmtId="0" fontId="87" fillId="28" borderId="0" xfId="0" applyFont="1" applyFill="1" applyAlignment="1">
      <alignment vertical="center"/>
    </xf>
    <xf numFmtId="0" fontId="87" fillId="28" borderId="0" xfId="0" applyFont="1" applyFill="1"/>
    <xf numFmtId="0" fontId="87" fillId="28" borderId="0" xfId="0" applyFont="1" applyFill="1" applyAlignment="1">
      <alignment horizontal="center" vertical="center"/>
    </xf>
    <xf numFmtId="0" fontId="75" fillId="28" borderId="3" xfId="0" applyNumberFormat="1" applyFont="1" applyFill="1" applyBorder="1" applyAlignment="1">
      <alignment horizontal="center" vertical="center"/>
    </xf>
    <xf numFmtId="0" fontId="75" fillId="28" borderId="3" xfId="0" applyNumberFormat="1" applyFont="1" applyFill="1" applyBorder="1"/>
    <xf numFmtId="0" fontId="65" fillId="28" borderId="0" xfId="0" applyFont="1" applyFill="1" applyAlignment="1">
      <alignment vertical="center" wrapText="1" shrinkToFit="1"/>
    </xf>
    <xf numFmtId="0" fontId="65" fillId="28" borderId="0" xfId="0" applyFont="1" applyFill="1" applyBorder="1" applyAlignment="1">
      <alignment vertical="center" wrapText="1" shrinkToFit="1"/>
    </xf>
    <xf numFmtId="0" fontId="80" fillId="28" borderId="0" xfId="0" applyFont="1" applyFill="1" applyAlignment="1">
      <alignment horizontal="right" vertical="center"/>
    </xf>
    <xf numFmtId="0" fontId="90" fillId="28" borderId="0" xfId="0" applyFont="1" applyFill="1" applyAlignment="1">
      <alignment vertical="center"/>
    </xf>
    <xf numFmtId="0" fontId="90" fillId="0" borderId="0" xfId="0" applyFont="1" applyFill="1" applyAlignment="1">
      <alignment vertical="center"/>
    </xf>
    <xf numFmtId="0" fontId="74" fillId="28" borderId="0" xfId="0" applyFont="1" applyFill="1" applyBorder="1" applyAlignment="1">
      <alignment horizontal="left"/>
    </xf>
    <xf numFmtId="177" fontId="74" fillId="28" borderId="0" xfId="0" applyNumberFormat="1" applyFont="1" applyFill="1" applyBorder="1" applyAlignment="1">
      <alignment horizontal="center" vertical="center" wrapText="1"/>
    </xf>
    <xf numFmtId="3" fontId="74" fillId="28" borderId="0" xfId="0" applyNumberFormat="1" applyFont="1" applyFill="1" applyBorder="1" applyAlignment="1">
      <alignment horizontal="left" vertical="center" wrapText="1"/>
    </xf>
    <xf numFmtId="3" fontId="74" fillId="28" borderId="0" xfId="0" applyNumberFormat="1" applyFont="1" applyFill="1" applyBorder="1" applyAlignment="1">
      <alignment horizontal="center" vertical="center" wrapText="1"/>
    </xf>
    <xf numFmtId="0" fontId="89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0" fontId="65" fillId="28" borderId="3" xfId="0" applyNumberFormat="1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left" vertical="center" wrapText="1"/>
    </xf>
    <xf numFmtId="0" fontId="92" fillId="28" borderId="0" xfId="0" applyNumberFormat="1" applyFont="1" applyFill="1" applyBorder="1" applyAlignment="1">
      <alignment horizontal="center" vertical="center"/>
    </xf>
    <xf numFmtId="173" fontId="92" fillId="28" borderId="0" xfId="0" applyNumberFormat="1" applyFont="1" applyFill="1" applyBorder="1" applyAlignment="1">
      <alignment horizontal="center" vertical="center" wrapText="1"/>
    </xf>
    <xf numFmtId="169" fontId="92" fillId="28" borderId="0" xfId="206" applyNumberFormat="1" applyFont="1" applyFill="1" applyBorder="1" applyAlignment="1">
      <alignment horizontal="right" vertical="center" wrapText="1"/>
    </xf>
    <xf numFmtId="170" fontId="92" fillId="28" borderId="0" xfId="0" quotePrefix="1" applyNumberFormat="1" applyFont="1" applyFill="1" applyBorder="1" applyAlignment="1">
      <alignment vertical="center" wrapText="1"/>
    </xf>
    <xf numFmtId="0" fontId="89" fillId="28" borderId="0" xfId="0" applyFont="1" applyFill="1"/>
    <xf numFmtId="0" fontId="85" fillId="22" borderId="14" xfId="0" applyFont="1" applyFill="1" applyBorder="1" applyAlignment="1">
      <alignment horizontal="center" vertical="center"/>
    </xf>
    <xf numFmtId="0" fontId="85" fillId="22" borderId="14" xfId="0" applyFont="1" applyFill="1" applyBorder="1" applyAlignment="1">
      <alignment horizontal="center" vertical="center" wrapText="1"/>
    </xf>
    <xf numFmtId="0" fontId="85" fillId="22" borderId="14" xfId="0" applyFont="1" applyFill="1" applyBorder="1" applyAlignment="1">
      <alignment horizontal="center" vertical="center" wrapText="1" shrinkToFit="1"/>
    </xf>
    <xf numFmtId="0" fontId="85" fillId="22" borderId="3" xfId="0" applyFont="1" applyFill="1" applyBorder="1" applyAlignment="1">
      <alignment horizontal="center" vertical="center"/>
    </xf>
    <xf numFmtId="0" fontId="85" fillId="22" borderId="3" xfId="0" applyFont="1" applyFill="1" applyBorder="1" applyAlignment="1">
      <alignment horizontal="center" vertical="center" wrapText="1"/>
    </xf>
    <xf numFmtId="0" fontId="94" fillId="22" borderId="3" xfId="0" applyFont="1" applyFill="1" applyBorder="1" applyAlignment="1">
      <alignment horizontal="left" vertical="center" wrapText="1"/>
    </xf>
    <xf numFmtId="179" fontId="85" fillId="28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0" fontId="85" fillId="22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5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left" vertical="center" wrapText="1"/>
    </xf>
    <xf numFmtId="180" fontId="66" fillId="28" borderId="3" xfId="0" applyNumberFormat="1" applyFont="1" applyFill="1" applyBorder="1" applyAlignment="1">
      <alignment vertical="center" wrapText="1"/>
    </xf>
    <xf numFmtId="180" fontId="96" fillId="30" borderId="3" xfId="0" applyNumberFormat="1" applyFont="1" applyFill="1" applyBorder="1" applyAlignment="1">
      <alignment horizontal="center" vertical="center" wrapText="1"/>
    </xf>
    <xf numFmtId="180" fontId="67" fillId="30" borderId="3" xfId="0" applyNumberFormat="1" applyFont="1" applyFill="1" applyBorder="1" applyAlignment="1">
      <alignment horizontal="center" vertical="center" wrapText="1"/>
    </xf>
    <xf numFmtId="180" fontId="66" fillId="0" borderId="3" xfId="0" applyNumberFormat="1" applyFont="1" applyFill="1" applyBorder="1" applyAlignment="1">
      <alignment vertical="center" wrapText="1"/>
    </xf>
    <xf numFmtId="180" fontId="66" fillId="0" borderId="3" xfId="0" applyNumberFormat="1" applyFont="1" applyFill="1" applyBorder="1" applyAlignment="1">
      <alignment horizontal="center" vertical="center" wrapText="1"/>
    </xf>
    <xf numFmtId="180" fontId="70" fillId="30" borderId="3" xfId="0" applyNumberFormat="1" applyFont="1" applyFill="1" applyBorder="1" applyAlignment="1">
      <alignment horizontal="center" vertical="center" wrapText="1"/>
    </xf>
    <xf numFmtId="180" fontId="66" fillId="30" borderId="3" xfId="0" applyNumberFormat="1" applyFont="1" applyFill="1" applyBorder="1" applyAlignment="1">
      <alignment horizontal="center" vertical="center" wrapText="1"/>
    </xf>
    <xf numFmtId="180" fontId="66" fillId="30" borderId="3" xfId="0" applyNumberFormat="1" applyFont="1" applyFill="1" applyBorder="1" applyAlignment="1">
      <alignment horizontal="right" vertical="center" wrapText="1"/>
    </xf>
    <xf numFmtId="180" fontId="70" fillId="0" borderId="3" xfId="0" applyNumberFormat="1" applyFont="1" applyBorder="1" applyAlignment="1">
      <alignment horizontal="right" vertical="center" wrapText="1"/>
    </xf>
    <xf numFmtId="173" fontId="70" fillId="0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80" fontId="66" fillId="30" borderId="3" xfId="0" applyNumberFormat="1" applyFont="1" applyFill="1" applyBorder="1" applyAlignment="1">
      <alignment vertical="center" wrapText="1"/>
    </xf>
    <xf numFmtId="0" fontId="75" fillId="0" borderId="3" xfId="0" applyFont="1" applyFill="1" applyBorder="1" applyAlignment="1">
      <alignment horizontal="right" vertical="center" wrapText="1"/>
    </xf>
    <xf numFmtId="0" fontId="75" fillId="0" borderId="3" xfId="0" applyFont="1" applyFill="1" applyBorder="1" applyAlignment="1">
      <alignment horizontal="right" vertical="center"/>
    </xf>
    <xf numFmtId="180" fontId="66" fillId="28" borderId="3" xfId="0" applyNumberFormat="1" applyFont="1" applyFill="1" applyBorder="1" applyAlignment="1">
      <alignment horizontal="right" vertical="center" wrapText="1"/>
    </xf>
    <xf numFmtId="178" fontId="75" fillId="28" borderId="3" xfId="0" applyNumberFormat="1" applyFont="1" applyFill="1" applyBorder="1" applyAlignment="1">
      <alignment horizontal="right" vertical="center" wrapText="1"/>
    </xf>
    <xf numFmtId="0" fontId="74" fillId="28" borderId="0" xfId="0" quotePrefix="1" applyFont="1" applyFill="1" applyBorder="1" applyAlignment="1">
      <alignment horizontal="right"/>
    </xf>
    <xf numFmtId="0" fontId="75" fillId="0" borderId="0" xfId="0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right" vertical="center" wrapText="1"/>
    </xf>
    <xf numFmtId="180" fontId="70" fillId="30" borderId="3" xfId="0" applyNumberFormat="1" applyFont="1" applyFill="1" applyBorder="1" applyAlignment="1">
      <alignment horizontal="right" vertical="center" wrapText="1"/>
    </xf>
    <xf numFmtId="180" fontId="70" fillId="0" borderId="3" xfId="0" applyNumberFormat="1" applyFont="1" applyFill="1" applyBorder="1" applyAlignment="1">
      <alignment horizontal="right" vertical="center" wrapText="1"/>
    </xf>
    <xf numFmtId="180" fontId="66" fillId="0" borderId="3" xfId="0" applyNumberFormat="1" applyFont="1" applyFill="1" applyBorder="1" applyAlignment="1">
      <alignment horizontal="right" vertical="center" wrapText="1"/>
    </xf>
    <xf numFmtId="170" fontId="70" fillId="28" borderId="3" xfId="0" applyNumberFormat="1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right" vertical="center"/>
    </xf>
    <xf numFmtId="170" fontId="70" fillId="28" borderId="3" xfId="0" applyNumberFormat="1" applyFont="1" applyFill="1" applyBorder="1" applyAlignment="1">
      <alignment horizontal="right" vertical="center" wrapText="1"/>
    </xf>
    <xf numFmtId="170" fontId="70" fillId="0" borderId="3" xfId="0" applyNumberFormat="1" applyFont="1" applyFill="1" applyBorder="1" applyAlignment="1">
      <alignment horizontal="right" vertical="center" wrapText="1"/>
    </xf>
    <xf numFmtId="180" fontId="70" fillId="30" borderId="3" xfId="0" applyNumberFormat="1" applyFont="1" applyFill="1" applyBorder="1" applyAlignment="1">
      <alignment vertical="center" wrapText="1"/>
    </xf>
    <xf numFmtId="180" fontId="70" fillId="0" borderId="3" xfId="0" applyNumberFormat="1" applyFont="1" applyFill="1" applyBorder="1" applyAlignment="1">
      <alignment horizontal="center" vertical="center" wrapText="1"/>
    </xf>
    <xf numFmtId="180" fontId="70" fillId="0" borderId="3" xfId="0" applyNumberFormat="1" applyFont="1" applyFill="1" applyBorder="1" applyAlignment="1">
      <alignment vertical="center" wrapText="1"/>
    </xf>
    <xf numFmtId="180" fontId="96" fillId="0" borderId="3" xfId="0" applyNumberFormat="1" applyFont="1" applyFill="1" applyBorder="1" applyAlignment="1">
      <alignment horizontal="center" vertical="center" wrapText="1"/>
    </xf>
    <xf numFmtId="0" fontId="74" fillId="28" borderId="3" xfId="0" applyNumberFormat="1" applyFont="1" applyFill="1" applyBorder="1" applyAlignment="1">
      <alignment horizontal="center" vertical="center" wrapText="1" shrinkToFit="1"/>
    </xf>
    <xf numFmtId="177" fontId="75" fillId="28" borderId="3" xfId="0" applyNumberFormat="1" applyFont="1" applyFill="1" applyBorder="1" applyAlignment="1">
      <alignment horizontal="right" vertical="center" wrapText="1"/>
    </xf>
    <xf numFmtId="177" fontId="74" fillId="28" borderId="3" xfId="0" applyNumberFormat="1" applyFont="1" applyFill="1" applyBorder="1" applyAlignment="1">
      <alignment horizontal="right" vertical="center" wrapText="1"/>
    </xf>
    <xf numFmtId="0" fontId="5" fillId="22" borderId="27" xfId="0" applyFont="1" applyFill="1" applyBorder="1" applyAlignment="1">
      <alignment horizontal="left" vertical="center" wrapText="1"/>
    </xf>
    <xf numFmtId="0" fontId="5" fillId="28" borderId="27" xfId="0" applyFont="1" applyFill="1" applyBorder="1" applyAlignment="1">
      <alignment horizontal="left" vertical="center" wrapText="1"/>
    </xf>
    <xf numFmtId="180" fontId="4" fillId="0" borderId="27" xfId="0" applyNumberFormat="1" applyFont="1" applyFill="1" applyBorder="1" applyAlignment="1">
      <alignment horizontal="center" vertical="center" wrapText="1"/>
    </xf>
    <xf numFmtId="180" fontId="5" fillId="0" borderId="27" xfId="0" applyNumberFormat="1" applyFont="1" applyFill="1" applyBorder="1" applyAlignment="1">
      <alignment horizontal="center" vertical="center" wrapText="1"/>
    </xf>
    <xf numFmtId="180" fontId="5" fillId="30" borderId="27" xfId="0" applyNumberFormat="1" applyFont="1" applyFill="1" applyBorder="1" applyAlignment="1">
      <alignment horizontal="center" vertical="center" wrapText="1"/>
    </xf>
    <xf numFmtId="180" fontId="4" fillId="30" borderId="27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0" fontId="78" fillId="22" borderId="27" xfId="0" quotePrefix="1" applyFont="1" applyFill="1" applyBorder="1" applyAlignment="1">
      <alignment horizontal="center" vertical="center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83" fillId="22" borderId="27" xfId="0" quotePrefix="1" applyFont="1" applyFill="1" applyBorder="1" applyAlignment="1">
      <alignment horizontal="center" vertical="center"/>
    </xf>
    <xf numFmtId="180" fontId="4" fillId="0" borderId="27" xfId="0" applyNumberFormat="1" applyFont="1" applyFill="1" applyBorder="1" applyAlignment="1">
      <alignment horizontal="right" vertical="center" wrapText="1"/>
    </xf>
    <xf numFmtId="180" fontId="5" fillId="0" borderId="27" xfId="0" applyNumberFormat="1" applyFont="1" applyFill="1" applyBorder="1" applyAlignment="1">
      <alignment horizontal="right" vertical="center" wrapText="1"/>
    </xf>
    <xf numFmtId="180" fontId="5" fillId="30" borderId="27" xfId="0" applyNumberFormat="1" applyFont="1" applyFill="1" applyBorder="1" applyAlignment="1">
      <alignment horizontal="right" vertical="center" wrapText="1"/>
    </xf>
    <xf numFmtId="179" fontId="4" fillId="22" borderId="27" xfId="0" applyNumberFormat="1" applyFont="1" applyFill="1" applyBorder="1" applyAlignment="1">
      <alignment horizontal="center" vertical="center" wrapText="1"/>
    </xf>
    <xf numFmtId="180" fontId="4" fillId="30" borderId="27" xfId="0" applyNumberFormat="1" applyFont="1" applyFill="1" applyBorder="1" applyAlignment="1">
      <alignment horizontal="right" vertical="center" wrapText="1"/>
    </xf>
    <xf numFmtId="178" fontId="97" fillId="28" borderId="3" xfId="0" applyNumberFormat="1" applyFont="1" applyFill="1" applyBorder="1" applyAlignment="1">
      <alignment horizontal="center" vertical="center" wrapText="1"/>
    </xf>
    <xf numFmtId="178" fontId="97" fillId="28" borderId="3" xfId="206" applyNumberFormat="1" applyFont="1" applyFill="1" applyBorder="1" applyAlignment="1">
      <alignment horizontal="right" vertical="center" wrapText="1"/>
    </xf>
    <xf numFmtId="178" fontId="98" fillId="28" borderId="3" xfId="0" applyNumberFormat="1" applyFont="1" applyFill="1" applyBorder="1" applyAlignment="1">
      <alignment horizontal="right" vertical="center" wrapText="1"/>
    </xf>
    <xf numFmtId="178" fontId="98" fillId="28" borderId="3" xfId="0" applyNumberFormat="1" applyFont="1" applyFill="1" applyBorder="1" applyAlignment="1">
      <alignment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69" fontId="99" fillId="28" borderId="3" xfId="206" applyNumberFormat="1" applyFont="1" applyFill="1" applyBorder="1" applyAlignment="1">
      <alignment horizontal="right" vertical="center" wrapText="1"/>
    </xf>
    <xf numFmtId="180" fontId="80" fillId="22" borderId="3" xfId="0" applyNumberFormat="1" applyFont="1" applyFill="1" applyBorder="1" applyAlignment="1">
      <alignment horizontal="center" vertical="center" wrapText="1"/>
    </xf>
    <xf numFmtId="169" fontId="97" fillId="28" borderId="3" xfId="206" applyNumberFormat="1" applyFont="1" applyFill="1" applyBorder="1" applyAlignment="1">
      <alignment horizontal="right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right" vertical="center" wrapText="1"/>
    </xf>
    <xf numFmtId="177" fontId="98" fillId="28" borderId="3" xfId="0" applyNumberFormat="1" applyFont="1" applyFill="1" applyBorder="1" applyAlignment="1">
      <alignment horizontal="right" vertical="center" wrapText="1"/>
    </xf>
    <xf numFmtId="179" fontId="99" fillId="28" borderId="3" xfId="206" applyNumberFormat="1" applyFont="1" applyFill="1" applyBorder="1" applyAlignment="1">
      <alignment horizontal="right" vertical="center" wrapText="1"/>
    </xf>
    <xf numFmtId="179" fontId="72" fillId="28" borderId="3" xfId="206" applyNumberFormat="1" applyFont="1" applyFill="1" applyBorder="1" applyAlignment="1">
      <alignment horizontal="right" vertical="center" wrapText="1"/>
    </xf>
    <xf numFmtId="173" fontId="65" fillId="28" borderId="3" xfId="0" applyNumberFormat="1" applyFont="1" applyFill="1" applyBorder="1" applyAlignment="1">
      <alignment horizontal="right" vertical="center" wrapText="1"/>
    </xf>
    <xf numFmtId="0" fontId="65" fillId="28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85" fillId="28" borderId="0" xfId="0" applyFont="1" applyFill="1" applyAlignment="1">
      <alignment vertical="center"/>
    </xf>
    <xf numFmtId="0" fontId="65" fillId="28" borderId="28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0" fontId="65" fillId="28" borderId="28" xfId="0" applyFont="1" applyFill="1" applyBorder="1" applyAlignment="1">
      <alignment horizontal="center" vertical="center"/>
    </xf>
    <xf numFmtId="177" fontId="75" fillId="28" borderId="28" xfId="0" applyNumberFormat="1" applyFont="1" applyFill="1" applyBorder="1" applyAlignment="1">
      <alignment horizontal="center" vertical="center" wrapText="1"/>
    </xf>
    <xf numFmtId="178" fontId="75" fillId="28" borderId="28" xfId="0" applyNumberFormat="1" applyFont="1" applyFill="1" applyBorder="1" applyAlignment="1">
      <alignment horizontal="center" vertical="center" wrapText="1"/>
    </xf>
    <xf numFmtId="169" fontId="75" fillId="28" borderId="28" xfId="0" applyNumberFormat="1" applyFont="1" applyFill="1" applyBorder="1" applyAlignment="1">
      <alignment horizontal="center" vertical="center"/>
    </xf>
    <xf numFmtId="177" fontId="74" fillId="28" borderId="28" xfId="0" applyNumberFormat="1" applyFont="1" applyFill="1" applyBorder="1" applyAlignment="1">
      <alignment horizontal="center" vertical="center" wrapText="1"/>
    </xf>
    <xf numFmtId="178" fontId="74" fillId="28" borderId="28" xfId="0" applyNumberFormat="1" applyFont="1" applyFill="1" applyBorder="1" applyAlignment="1">
      <alignment horizontal="center" vertical="center" wrapText="1"/>
    </xf>
    <xf numFmtId="177" fontId="97" fillId="0" borderId="28" xfId="0" applyNumberFormat="1" applyFont="1" applyFill="1" applyBorder="1" applyAlignment="1">
      <alignment horizontal="center" vertical="center" wrapText="1"/>
    </xf>
    <xf numFmtId="178" fontId="97" fillId="0" borderId="28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/>
    </xf>
    <xf numFmtId="0" fontId="65" fillId="28" borderId="0" xfId="0" applyFont="1" applyFill="1" applyAlignment="1">
      <alignment horizontal="center" vertical="center"/>
    </xf>
    <xf numFmtId="170" fontId="75" fillId="28" borderId="0" xfId="0" applyNumberFormat="1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5" fillId="28" borderId="0" xfId="0" applyFont="1" applyFill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0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68" fillId="0" borderId="0" xfId="245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0" fillId="0" borderId="3" xfId="245" applyFont="1" applyFill="1" applyBorder="1" applyAlignment="1">
      <alignment horizontal="center" vertical="center"/>
    </xf>
    <xf numFmtId="170" fontId="70" fillId="28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65" fillId="28" borderId="31" xfId="0" applyFont="1" applyFill="1" applyBorder="1" applyAlignment="1">
      <alignment horizontal="center" vertical="center" wrapText="1"/>
    </xf>
    <xf numFmtId="0" fontId="65" fillId="28" borderId="29" xfId="0" applyFont="1" applyFill="1" applyBorder="1" applyAlignment="1">
      <alignment horizontal="center" vertical="center" wrapText="1"/>
    </xf>
    <xf numFmtId="0" fontId="65" fillId="28" borderId="30" xfId="0" applyFont="1" applyFill="1" applyBorder="1" applyAlignment="1">
      <alignment horizontal="center" vertical="center" wrapText="1"/>
    </xf>
    <xf numFmtId="0" fontId="65" fillId="28" borderId="31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74" fillId="28" borderId="31" xfId="0" applyFont="1" applyFill="1" applyBorder="1" applyAlignment="1">
      <alignment horizontal="left" vertical="center"/>
    </xf>
    <xf numFmtId="0" fontId="74" fillId="28" borderId="29" xfId="0" applyFont="1" applyFill="1" applyBorder="1" applyAlignment="1">
      <alignment horizontal="left" vertical="center"/>
    </xf>
    <xf numFmtId="0" fontId="74" fillId="28" borderId="30" xfId="0" applyFont="1" applyFill="1" applyBorder="1" applyAlignment="1">
      <alignment horizontal="left" vertical="center"/>
    </xf>
    <xf numFmtId="0" fontId="89" fillId="28" borderId="0" xfId="0" applyFont="1" applyFill="1" applyAlignment="1">
      <alignment horizontal="center" vertical="center"/>
    </xf>
    <xf numFmtId="0" fontId="75" fillId="28" borderId="0" xfId="0" applyFont="1" applyFill="1" applyBorder="1" applyAlignment="1">
      <alignment horizontal="justify" vertical="center" wrapText="1" shrinkToFit="1"/>
    </xf>
    <xf numFmtId="0" fontId="68" fillId="28" borderId="0" xfId="0" applyFont="1" applyFill="1" applyBorder="1" applyAlignment="1">
      <alignment vertical="center"/>
    </xf>
    <xf numFmtId="0" fontId="75" fillId="28" borderId="32" xfId="0" applyFont="1" applyFill="1" applyBorder="1" applyAlignment="1">
      <alignment horizontal="center" vertical="center" wrapText="1"/>
    </xf>
    <xf numFmtId="0" fontId="75" fillId="28" borderId="33" xfId="0" applyFont="1" applyFill="1" applyBorder="1" applyAlignment="1">
      <alignment horizontal="center" vertical="center" wrapText="1"/>
    </xf>
    <xf numFmtId="0" fontId="75" fillId="28" borderId="34" xfId="0" applyFont="1" applyFill="1" applyBorder="1" applyAlignment="1">
      <alignment horizontal="center" vertical="center" wrapText="1"/>
    </xf>
    <xf numFmtId="0" fontId="75" fillId="28" borderId="22" xfId="0" applyFont="1" applyFill="1" applyBorder="1" applyAlignment="1">
      <alignment horizontal="center" vertical="center" wrapText="1"/>
    </xf>
    <xf numFmtId="0" fontId="75" fillId="28" borderId="13" xfId="0" applyFont="1" applyFill="1" applyBorder="1" applyAlignment="1">
      <alignment horizontal="center" vertical="center" wrapText="1"/>
    </xf>
    <xf numFmtId="0" fontId="75" fillId="28" borderId="23" xfId="0" applyFont="1" applyFill="1" applyBorder="1" applyAlignment="1">
      <alignment horizontal="center" vertical="center" wrapText="1"/>
    </xf>
    <xf numFmtId="0" fontId="65" fillId="28" borderId="28" xfId="0" applyFont="1" applyFill="1" applyBorder="1" applyAlignment="1">
      <alignment horizontal="center" vertical="center" wrapText="1"/>
    </xf>
    <xf numFmtId="0" fontId="75" fillId="28" borderId="28" xfId="0" applyFont="1" applyFill="1" applyBorder="1" applyAlignment="1">
      <alignment horizontal="left" vertical="center" wrapText="1"/>
    </xf>
    <xf numFmtId="177" fontId="75" fillId="28" borderId="31" xfId="0" applyNumberFormat="1" applyFont="1" applyFill="1" applyBorder="1" applyAlignment="1">
      <alignment horizontal="center" vertical="center" wrapText="1"/>
    </xf>
    <xf numFmtId="177" fontId="75" fillId="28" borderId="29" xfId="0" applyNumberFormat="1" applyFont="1" applyFill="1" applyBorder="1" applyAlignment="1">
      <alignment horizontal="center" vertical="center" wrapText="1"/>
    </xf>
    <xf numFmtId="177" fontId="75" fillId="28" borderId="30" xfId="0" applyNumberFormat="1" applyFont="1" applyFill="1" applyBorder="1" applyAlignment="1">
      <alignment horizontal="center" vertical="center" wrapText="1"/>
    </xf>
    <xf numFmtId="177" fontId="75" fillId="28" borderId="28" xfId="0" applyNumberFormat="1" applyFont="1" applyFill="1" applyBorder="1" applyAlignment="1">
      <alignment horizontal="center" vertical="center" wrapText="1"/>
    </xf>
    <xf numFmtId="178" fontId="75" fillId="28" borderId="31" xfId="206" applyNumberFormat="1" applyFont="1" applyFill="1" applyBorder="1" applyAlignment="1">
      <alignment horizontal="right" vertical="center" wrapText="1"/>
    </xf>
    <xf numFmtId="178" fontId="75" fillId="28" borderId="30" xfId="206" applyNumberFormat="1" applyFont="1" applyFill="1" applyBorder="1" applyAlignment="1">
      <alignment horizontal="right" vertical="center" wrapText="1"/>
    </xf>
    <xf numFmtId="0" fontId="74" fillId="28" borderId="28" xfId="0" applyFont="1" applyFill="1" applyBorder="1" applyAlignment="1">
      <alignment horizontal="left" vertical="center" wrapText="1"/>
    </xf>
    <xf numFmtId="181" fontId="74" fillId="28" borderId="31" xfId="0" applyNumberFormat="1" applyFont="1" applyFill="1" applyBorder="1" applyAlignment="1">
      <alignment horizontal="right" vertical="center" wrapText="1"/>
    </xf>
    <xf numFmtId="181" fontId="74" fillId="28" borderId="29" xfId="0" applyNumberFormat="1" applyFont="1" applyFill="1" applyBorder="1" applyAlignment="1">
      <alignment horizontal="right" vertical="center" wrapText="1"/>
    </xf>
    <xf numFmtId="181" fontId="74" fillId="28" borderId="30" xfId="0" applyNumberFormat="1" applyFont="1" applyFill="1" applyBorder="1" applyAlignment="1">
      <alignment horizontal="right" vertical="center" wrapText="1"/>
    </xf>
    <xf numFmtId="177" fontId="74" fillId="28" borderId="28" xfId="0" applyNumberFormat="1" applyFont="1" applyFill="1" applyBorder="1" applyAlignment="1">
      <alignment horizontal="center" vertical="center" wrapText="1"/>
    </xf>
    <xf numFmtId="178" fontId="74" fillId="28" borderId="31" xfId="206" applyNumberFormat="1" applyFont="1" applyFill="1" applyBorder="1" applyAlignment="1">
      <alignment horizontal="right" vertical="center" wrapText="1"/>
    </xf>
    <xf numFmtId="178" fontId="74" fillId="28" borderId="30" xfId="206" applyNumberFormat="1" applyFont="1" applyFill="1" applyBorder="1" applyAlignment="1">
      <alignment horizontal="right" vertical="center" wrapText="1"/>
    </xf>
    <xf numFmtId="177" fontId="74" fillId="28" borderId="31" xfId="0" applyNumberFormat="1" applyFont="1" applyFill="1" applyBorder="1" applyAlignment="1">
      <alignment horizontal="center" vertical="center" wrapText="1"/>
    </xf>
    <xf numFmtId="177" fontId="74" fillId="28" borderId="29" xfId="0" applyNumberFormat="1" applyFont="1" applyFill="1" applyBorder="1" applyAlignment="1">
      <alignment horizontal="center" vertical="center" wrapText="1"/>
    </xf>
    <xf numFmtId="177" fontId="74" fillId="28" borderId="30" xfId="0" applyNumberFormat="1" applyFont="1" applyFill="1" applyBorder="1" applyAlignment="1">
      <alignment horizontal="center" vertical="center" wrapText="1"/>
    </xf>
    <xf numFmtId="0" fontId="75" fillId="0" borderId="28" xfId="0" applyFont="1" applyFill="1" applyBorder="1" applyAlignment="1">
      <alignment horizontal="center" vertical="center" wrapText="1"/>
    </xf>
    <xf numFmtId="0" fontId="75" fillId="0" borderId="29" xfId="0" applyFont="1" applyFill="1" applyBorder="1" applyAlignment="1">
      <alignment horizontal="center" vertical="center" wrapText="1"/>
    </xf>
    <xf numFmtId="0" fontId="75" fillId="0" borderId="30" xfId="0" applyFont="1" applyFill="1" applyBorder="1" applyAlignment="1">
      <alignment horizontal="center" vertical="center" wrapText="1"/>
    </xf>
    <xf numFmtId="0" fontId="75" fillId="0" borderId="31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3" fontId="75" fillId="28" borderId="3" xfId="0" applyNumberFormat="1" applyFont="1" applyFill="1" applyBorder="1" applyAlignment="1">
      <alignment horizontal="center" vertical="center" wrapText="1"/>
    </xf>
    <xf numFmtId="3" fontId="74" fillId="28" borderId="3" xfId="0" applyNumberFormat="1" applyFont="1" applyFill="1" applyBorder="1" applyAlignment="1">
      <alignment horizontal="center" vertical="center" wrapText="1"/>
    </xf>
    <xf numFmtId="2" fontId="75" fillId="28" borderId="14" xfId="0" applyNumberFormat="1" applyFont="1" applyFill="1" applyBorder="1" applyAlignment="1">
      <alignment horizontal="center" vertical="center" wrapText="1"/>
    </xf>
    <xf numFmtId="2" fontId="75" fillId="28" borderId="19" xfId="0" applyNumberFormat="1" applyFont="1" applyFill="1" applyBorder="1" applyAlignment="1">
      <alignment horizontal="center" vertical="center" wrapText="1"/>
    </xf>
    <xf numFmtId="0" fontId="75" fillId="28" borderId="20" xfId="0" applyFont="1" applyFill="1" applyBorder="1" applyAlignment="1">
      <alignment horizontal="center" vertical="center" wrapText="1" shrinkToFit="1"/>
    </xf>
    <xf numFmtId="0" fontId="75" fillId="28" borderId="18" xfId="0" applyFont="1" applyFill="1" applyBorder="1" applyAlignment="1">
      <alignment horizontal="center" vertical="center" wrapText="1" shrinkToFit="1"/>
    </xf>
    <xf numFmtId="0" fontId="75" fillId="28" borderId="21" xfId="0" applyFont="1" applyFill="1" applyBorder="1" applyAlignment="1">
      <alignment horizontal="center" vertical="center" wrapText="1" shrinkToFit="1"/>
    </xf>
    <xf numFmtId="0" fontId="75" fillId="28" borderId="24" xfId="0" applyFont="1" applyFill="1" applyBorder="1" applyAlignment="1">
      <alignment horizontal="center" vertical="center" wrapText="1" shrinkToFit="1"/>
    </xf>
    <xf numFmtId="0" fontId="75" fillId="28" borderId="0" xfId="0" applyFont="1" applyFill="1" applyBorder="1" applyAlignment="1">
      <alignment horizontal="center" vertical="center" wrapText="1" shrinkToFit="1"/>
    </xf>
    <xf numFmtId="0" fontId="75" fillId="28" borderId="25" xfId="0" applyFont="1" applyFill="1" applyBorder="1" applyAlignment="1">
      <alignment horizontal="center" vertical="center" wrapText="1" shrinkToFit="1"/>
    </xf>
    <xf numFmtId="0" fontId="75" fillId="28" borderId="22" xfId="0" applyFont="1" applyFill="1" applyBorder="1" applyAlignment="1">
      <alignment horizontal="center" vertical="center" wrapText="1" shrinkToFit="1"/>
    </xf>
    <xf numFmtId="0" fontId="75" fillId="28" borderId="13" xfId="0" applyFont="1" applyFill="1" applyBorder="1" applyAlignment="1">
      <alignment horizontal="center" vertical="center" wrapText="1" shrinkToFit="1"/>
    </xf>
    <xf numFmtId="0" fontId="75" fillId="28" borderId="23" xfId="0" applyFont="1" applyFill="1" applyBorder="1" applyAlignment="1">
      <alignment horizontal="center" vertical="center" wrapText="1" shrinkToFit="1"/>
    </xf>
    <xf numFmtId="0" fontId="75" fillId="28" borderId="3" xfId="0" applyFont="1" applyFill="1" applyBorder="1" applyAlignment="1">
      <alignment horizontal="center" vertical="center" wrapText="1"/>
    </xf>
    <xf numFmtId="2" fontId="75" fillId="28" borderId="15" xfId="0" applyNumberFormat="1" applyFont="1" applyFill="1" applyBorder="1" applyAlignment="1">
      <alignment horizontal="center" vertical="center" wrapText="1"/>
    </xf>
    <xf numFmtId="2" fontId="75" fillId="28" borderId="17" xfId="0" applyNumberFormat="1" applyFont="1" applyFill="1" applyBorder="1" applyAlignment="1">
      <alignment horizontal="center" vertical="center" wrapText="1"/>
    </xf>
    <xf numFmtId="2" fontId="75" fillId="28" borderId="16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75" fillId="28" borderId="15" xfId="0" applyNumberFormat="1" applyFont="1" applyFill="1" applyBorder="1" applyAlignment="1">
      <alignment horizontal="center"/>
    </xf>
    <xf numFmtId="0" fontId="75" fillId="28" borderId="16" xfId="0" applyNumberFormat="1" applyFont="1" applyFill="1" applyBorder="1" applyAlignment="1">
      <alignment horizontal="center"/>
    </xf>
    <xf numFmtId="0" fontId="74" fillId="28" borderId="15" xfId="0" applyNumberFormat="1" applyFont="1" applyFill="1" applyBorder="1" applyAlignment="1">
      <alignment vertical="center" wrapText="1" shrinkToFit="1"/>
    </xf>
    <xf numFmtId="0" fontId="74" fillId="28" borderId="17" xfId="0" applyNumberFormat="1" applyFont="1" applyFill="1" applyBorder="1" applyAlignment="1">
      <alignment vertical="center" wrapText="1" shrinkToFit="1"/>
    </xf>
    <xf numFmtId="0" fontId="74" fillId="28" borderId="16" xfId="0" applyNumberFormat="1" applyFont="1" applyFill="1" applyBorder="1" applyAlignment="1">
      <alignment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0" fontId="75" fillId="28" borderId="15" xfId="0" applyFont="1" applyFill="1" applyBorder="1" applyAlignment="1">
      <alignment horizontal="center" vertical="center" wrapText="1"/>
    </xf>
    <xf numFmtId="0" fontId="75" fillId="28" borderId="16" xfId="0" applyFont="1" applyFill="1" applyBorder="1" applyAlignment="1">
      <alignment horizontal="center" vertical="center" wrapText="1"/>
    </xf>
    <xf numFmtId="0" fontId="74" fillId="28" borderId="15" xfId="0" applyNumberFormat="1" applyFont="1" applyFill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75" fillId="28" borderId="20" xfId="0" applyFont="1" applyFill="1" applyBorder="1" applyAlignment="1">
      <alignment horizontal="center" vertical="center" wrapText="1"/>
    </xf>
    <xf numFmtId="0" fontId="75" fillId="28" borderId="21" xfId="0" applyFont="1" applyFill="1" applyBorder="1" applyAlignment="1">
      <alignment horizontal="center" vertical="center" wrapText="1"/>
    </xf>
    <xf numFmtId="0" fontId="75" fillId="28" borderId="24" xfId="0" applyFont="1" applyFill="1" applyBorder="1" applyAlignment="1">
      <alignment horizontal="center" vertical="center" wrapText="1"/>
    </xf>
    <xf numFmtId="0" fontId="75" fillId="28" borderId="25" xfId="0" applyFont="1" applyFill="1" applyBorder="1" applyAlignment="1">
      <alignment horizontal="center" vertical="center" wrapText="1"/>
    </xf>
    <xf numFmtId="3" fontId="75" fillId="28" borderId="3" xfId="0" applyNumberFormat="1" applyFont="1" applyFill="1" applyBorder="1" applyAlignment="1">
      <alignment horizontal="center" vertical="center" wrapText="1" shrinkToFit="1"/>
    </xf>
    <xf numFmtId="0" fontId="88" fillId="28" borderId="0" xfId="0" applyFont="1" applyFill="1" applyAlignment="1">
      <alignment vertical="center" wrapText="1"/>
    </xf>
    <xf numFmtId="0" fontId="89" fillId="28" borderId="0" xfId="0" applyFont="1" applyFill="1" applyAlignment="1">
      <alignment vertical="center" wrapText="1"/>
    </xf>
    <xf numFmtId="0" fontId="75" fillId="28" borderId="0" xfId="0" applyFont="1" applyFill="1" applyAlignment="1">
      <alignment horizontal="right" vertical="center"/>
    </xf>
    <xf numFmtId="0" fontId="75" fillId="28" borderId="14" xfId="0" applyFont="1" applyFill="1" applyBorder="1" applyAlignment="1">
      <alignment horizontal="center" vertical="center" wrapText="1" shrinkToFit="1"/>
    </xf>
    <xf numFmtId="0" fontId="75" fillId="28" borderId="26" xfId="0" applyFont="1" applyFill="1" applyBorder="1" applyAlignment="1">
      <alignment horizontal="center" vertical="center" wrapText="1" shrinkToFit="1"/>
    </xf>
    <xf numFmtId="0" fontId="75" fillId="28" borderId="19" xfId="0" applyFont="1" applyFill="1" applyBorder="1" applyAlignment="1">
      <alignment horizontal="center" vertical="center" wrapText="1" shrinkToFit="1"/>
    </xf>
    <xf numFmtId="0" fontId="75" fillId="28" borderId="3" xfId="0" applyFont="1" applyFill="1" applyBorder="1" applyAlignment="1">
      <alignment horizontal="center" vertical="center"/>
    </xf>
    <xf numFmtId="0" fontId="75" fillId="28" borderId="13" xfId="0" applyFont="1" applyFill="1" applyBorder="1" applyAlignment="1">
      <alignment horizontal="right"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0" fontId="74" fillId="28" borderId="15" xfId="0" applyFont="1" applyFill="1" applyBorder="1" applyAlignment="1">
      <alignment horizontal="left"/>
    </xf>
    <xf numFmtId="0" fontId="74" fillId="28" borderId="17" xfId="0" applyFont="1" applyFill="1" applyBorder="1" applyAlignment="1">
      <alignment horizontal="left"/>
    </xf>
    <xf numFmtId="0" fontId="74" fillId="28" borderId="16" xfId="0" applyFont="1" applyFill="1" applyBorder="1" applyAlignment="1">
      <alignment horizontal="left"/>
    </xf>
    <xf numFmtId="0" fontId="75" fillId="28" borderId="15" xfId="0" applyNumberFormat="1" applyFont="1" applyFill="1" applyBorder="1" applyAlignment="1">
      <alignment horizontal="left" vertical="center" wrapText="1" shrinkToFit="1"/>
    </xf>
    <xf numFmtId="0" fontId="75" fillId="28" borderId="17" xfId="0" applyNumberFormat="1" applyFont="1" applyFill="1" applyBorder="1" applyAlignment="1">
      <alignment horizontal="left" vertical="center" wrapText="1" shrinkToFit="1"/>
    </xf>
    <xf numFmtId="0" fontId="75" fillId="28" borderId="16" xfId="0" applyNumberFormat="1" applyFont="1" applyFill="1" applyBorder="1" applyAlignment="1">
      <alignment horizontal="left" vertical="center" wrapText="1" shrinkToFit="1"/>
    </xf>
    <xf numFmtId="0" fontId="74" fillId="28" borderId="17" xfId="0" applyNumberFormat="1" applyFont="1" applyFill="1" applyBorder="1" applyAlignment="1">
      <alignment horizontal="left" vertical="center" wrapText="1" shrinkToFit="1"/>
    </xf>
    <xf numFmtId="0" fontId="74" fillId="28" borderId="16" xfId="0" applyNumberFormat="1" applyFont="1" applyFill="1" applyBorder="1" applyAlignment="1">
      <alignment horizontal="left" vertical="center" wrapText="1" shrinkToFit="1"/>
    </xf>
    <xf numFmtId="0" fontId="75" fillId="28" borderId="3" xfId="0" applyNumberFormat="1" applyFont="1" applyFill="1" applyBorder="1" applyAlignment="1">
      <alignment horizontal="left" vertical="center" wrapText="1" shrinkToFit="1"/>
    </xf>
    <xf numFmtId="169" fontId="74" fillId="28" borderId="0" xfId="0" applyNumberFormat="1" applyFont="1" applyFill="1" applyBorder="1" applyAlignment="1">
      <alignment horizontal="center" vertical="center"/>
    </xf>
    <xf numFmtId="3" fontId="75" fillId="28" borderId="3" xfId="0" applyNumberFormat="1" applyFont="1" applyFill="1" applyBorder="1" applyAlignment="1">
      <alignment horizontal="left" vertical="center" wrapText="1"/>
    </xf>
    <xf numFmtId="0" fontId="81" fillId="28" borderId="0" xfId="0" applyFont="1" applyFill="1" applyBorder="1" applyAlignment="1">
      <alignment horizontal="center" vertical="center"/>
    </xf>
    <xf numFmtId="3" fontId="74" fillId="28" borderId="3" xfId="0" applyNumberFormat="1" applyFont="1" applyFill="1" applyBorder="1" applyAlignment="1">
      <alignment horizontal="left" vertical="center" wrapText="1"/>
    </xf>
    <xf numFmtId="0" fontId="74" fillId="0" borderId="0" xfId="0" applyFont="1" applyAlignment="1">
      <alignment horizontal="center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91" fillId="28" borderId="17" xfId="0" applyFont="1" applyFill="1" applyBorder="1" applyAlignment="1">
      <alignment horizontal="center" vertical="center"/>
    </xf>
    <xf numFmtId="0" fontId="91" fillId="28" borderId="16" xfId="0" applyFont="1" applyFill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5" fillId="29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2:I327"/>
  <sheetViews>
    <sheetView tabSelected="1" view="pageBreakPreview" topLeftCell="A52" zoomScale="50" zoomScaleNormal="50" zoomScaleSheetLayoutView="50" workbookViewId="0">
      <selection activeCell="I61" sqref="I61"/>
    </sheetView>
  </sheetViews>
  <sheetFormatPr defaultRowHeight="20.25"/>
  <cols>
    <col min="1" max="1" width="98.5703125" style="80" customWidth="1"/>
    <col min="2" max="2" width="14.85546875" style="81" customWidth="1"/>
    <col min="3" max="3" width="22.42578125" style="250" customWidth="1"/>
    <col min="4" max="7" width="22.42578125" style="81" customWidth="1"/>
    <col min="8" max="8" width="19.85546875" style="81" customWidth="1"/>
    <col min="9" max="9" width="40.140625" style="81" customWidth="1"/>
    <col min="10" max="16384" width="9.140625" style="80"/>
  </cols>
  <sheetData>
    <row r="2" spans="1:9" ht="39.75" customHeight="1">
      <c r="A2" s="310" t="s">
        <v>91</v>
      </c>
      <c r="B2" s="310"/>
      <c r="C2" s="310"/>
      <c r="D2" s="310"/>
      <c r="E2" s="310"/>
      <c r="F2" s="310"/>
      <c r="G2" s="310"/>
      <c r="H2" s="310"/>
      <c r="I2" s="310"/>
    </row>
    <row r="3" spans="1:9" ht="39.75" customHeight="1">
      <c r="A3" s="310" t="s">
        <v>257</v>
      </c>
      <c r="B3" s="310"/>
      <c r="C3" s="310"/>
      <c r="D3" s="310"/>
      <c r="E3" s="310"/>
      <c r="F3" s="310"/>
      <c r="G3" s="310"/>
      <c r="H3" s="310"/>
      <c r="I3" s="310"/>
    </row>
    <row r="4" spans="1:9" ht="51.75" customHeight="1">
      <c r="C4" s="310" t="s">
        <v>228</v>
      </c>
      <c r="D4" s="310"/>
      <c r="E4" s="310"/>
    </row>
    <row r="5" spans="1:9" ht="29.25" customHeight="1">
      <c r="I5" s="82" t="s">
        <v>177</v>
      </c>
    </row>
    <row r="6" spans="1:9" ht="37.5" customHeight="1">
      <c r="A6" s="315" t="s">
        <v>54</v>
      </c>
      <c r="B6" s="315"/>
      <c r="C6" s="315"/>
      <c r="D6" s="315"/>
      <c r="E6" s="315"/>
      <c r="F6" s="315"/>
      <c r="G6" s="315"/>
      <c r="H6" s="315"/>
      <c r="I6" s="315"/>
    </row>
    <row r="7" spans="1:9" ht="22.5" customHeight="1">
      <c r="A7" s="83"/>
      <c r="B7" s="84"/>
      <c r="C7" s="251"/>
      <c r="D7" s="84"/>
      <c r="E7" s="84"/>
      <c r="F7" s="84"/>
      <c r="G7" s="84"/>
      <c r="H7" s="84" t="s">
        <v>169</v>
      </c>
      <c r="I7" s="84"/>
    </row>
    <row r="8" spans="1:9" ht="55.5" customHeight="1">
      <c r="A8" s="317" t="s">
        <v>105</v>
      </c>
      <c r="B8" s="316" t="s">
        <v>7</v>
      </c>
      <c r="C8" s="316" t="s">
        <v>143</v>
      </c>
      <c r="D8" s="316"/>
      <c r="E8" s="317" t="s">
        <v>231</v>
      </c>
      <c r="F8" s="317"/>
      <c r="G8" s="317"/>
      <c r="H8" s="317"/>
      <c r="I8" s="317"/>
    </row>
    <row r="9" spans="1:9" ht="108" customHeight="1">
      <c r="A9" s="317"/>
      <c r="B9" s="316"/>
      <c r="C9" s="245" t="s">
        <v>229</v>
      </c>
      <c r="D9" s="85" t="s">
        <v>230</v>
      </c>
      <c r="E9" s="85" t="s">
        <v>98</v>
      </c>
      <c r="F9" s="85" t="s">
        <v>94</v>
      </c>
      <c r="G9" s="86" t="s">
        <v>101</v>
      </c>
      <c r="H9" s="86" t="s">
        <v>188</v>
      </c>
      <c r="I9" s="85" t="s">
        <v>100</v>
      </c>
    </row>
    <row r="10" spans="1:9" ht="42.75" customHeight="1">
      <c r="A10" s="87">
        <v>1</v>
      </c>
      <c r="B10" s="85">
        <v>2</v>
      </c>
      <c r="C10" s="246">
        <v>3</v>
      </c>
      <c r="D10" s="85">
        <v>4</v>
      </c>
      <c r="E10" s="87">
        <v>5</v>
      </c>
      <c r="F10" s="85">
        <v>6</v>
      </c>
      <c r="G10" s="87">
        <v>7</v>
      </c>
      <c r="H10" s="85">
        <v>8</v>
      </c>
      <c r="I10" s="87">
        <v>9</v>
      </c>
    </row>
    <row r="11" spans="1:9" s="88" customFormat="1" ht="39.75" customHeight="1">
      <c r="A11" s="318" t="s">
        <v>99</v>
      </c>
      <c r="B11" s="318"/>
      <c r="C11" s="318"/>
      <c r="D11" s="318"/>
      <c r="E11" s="318"/>
      <c r="F11" s="318"/>
      <c r="G11" s="318"/>
      <c r="H11" s="318"/>
      <c r="I11" s="318"/>
    </row>
    <row r="12" spans="1:9" s="88" customFormat="1" ht="54" customHeight="1">
      <c r="A12" s="89" t="s">
        <v>81</v>
      </c>
      <c r="B12" s="90">
        <v>1000</v>
      </c>
      <c r="C12" s="247">
        <v>9248</v>
      </c>
      <c r="D12" s="236">
        <v>9018</v>
      </c>
      <c r="E12" s="236">
        <v>10150</v>
      </c>
      <c r="F12" s="236">
        <v>9018</v>
      </c>
      <c r="G12" s="110">
        <f>F12-E12</f>
        <v>-1132</v>
      </c>
      <c r="H12" s="111">
        <f>(F12/E12)*100</f>
        <v>88.847290640394078</v>
      </c>
      <c r="I12" s="91"/>
    </row>
    <row r="13" spans="1:9" s="88" customFormat="1" ht="51" customHeight="1">
      <c r="A13" s="89" t="s">
        <v>77</v>
      </c>
      <c r="B13" s="90">
        <v>1010</v>
      </c>
      <c r="C13" s="247">
        <f>SUM(C14:C21)</f>
        <v>-7599</v>
      </c>
      <c r="D13" s="237">
        <f>SUM(D14:D21)</f>
        <v>-7848</v>
      </c>
      <c r="E13" s="237">
        <f>SUM(E14:E21)</f>
        <v>-8427</v>
      </c>
      <c r="F13" s="237">
        <f>SUM(F14:F21)</f>
        <v>-7848</v>
      </c>
      <c r="G13" s="110">
        <f>F13-E13</f>
        <v>579</v>
      </c>
      <c r="H13" s="111">
        <f t="shared" ref="H13:H74" si="0">(F13/E13)*100</f>
        <v>93.129227483090077</v>
      </c>
      <c r="I13" s="91"/>
    </row>
    <row r="14" spans="1:9" s="88" customFormat="1" ht="45" customHeight="1">
      <c r="A14" s="92" t="s">
        <v>158</v>
      </c>
      <c r="B14" s="58">
        <v>1011</v>
      </c>
      <c r="C14" s="242">
        <v>-937</v>
      </c>
      <c r="D14" s="260">
        <v>-1119</v>
      </c>
      <c r="E14" s="238">
        <v>-1300</v>
      </c>
      <c r="F14" s="260">
        <v>-1119</v>
      </c>
      <c r="G14" s="112">
        <f t="shared" ref="G14:G62" si="1">F14-E14</f>
        <v>181</v>
      </c>
      <c r="H14" s="113">
        <f t="shared" si="0"/>
        <v>86.076923076923066</v>
      </c>
      <c r="I14" s="93"/>
    </row>
    <row r="15" spans="1:9" s="88" customFormat="1" ht="36" customHeight="1">
      <c r="A15" s="92" t="s">
        <v>159</v>
      </c>
      <c r="B15" s="58">
        <v>1012</v>
      </c>
      <c r="C15" s="242">
        <v>-325</v>
      </c>
      <c r="D15" s="261">
        <v>-202</v>
      </c>
      <c r="E15" s="238">
        <v>-190</v>
      </c>
      <c r="F15" s="261">
        <v>-202</v>
      </c>
      <c r="G15" s="112">
        <f t="shared" si="1"/>
        <v>-12</v>
      </c>
      <c r="H15" s="113">
        <f t="shared" si="0"/>
        <v>106.31578947368421</v>
      </c>
      <c r="I15" s="93"/>
    </row>
    <row r="16" spans="1:9" s="88" customFormat="1" ht="39" customHeight="1">
      <c r="A16" s="92" t="s">
        <v>160</v>
      </c>
      <c r="B16" s="58">
        <v>1013</v>
      </c>
      <c r="C16" s="242">
        <v>-134</v>
      </c>
      <c r="D16" s="261">
        <v>-122</v>
      </c>
      <c r="E16" s="238">
        <v>-170</v>
      </c>
      <c r="F16" s="261">
        <v>-122</v>
      </c>
      <c r="G16" s="112">
        <f t="shared" si="1"/>
        <v>48</v>
      </c>
      <c r="H16" s="113">
        <f t="shared" si="0"/>
        <v>71.764705882352942</v>
      </c>
      <c r="I16" s="93"/>
    </row>
    <row r="17" spans="1:9" s="88" customFormat="1" ht="39" customHeight="1">
      <c r="A17" s="92" t="s">
        <v>4</v>
      </c>
      <c r="B17" s="58">
        <v>1014</v>
      </c>
      <c r="C17" s="242">
        <v>-4414</v>
      </c>
      <c r="D17" s="261">
        <v>-4559</v>
      </c>
      <c r="E17" s="238">
        <v>-4930</v>
      </c>
      <c r="F17" s="261">
        <v>-4559</v>
      </c>
      <c r="G17" s="112">
        <f t="shared" si="1"/>
        <v>371</v>
      </c>
      <c r="H17" s="113">
        <f t="shared" si="0"/>
        <v>92.474645030425961</v>
      </c>
      <c r="I17" s="93"/>
    </row>
    <row r="18" spans="1:9" s="88" customFormat="1" ht="37.5" customHeight="1">
      <c r="A18" s="92" t="s">
        <v>5</v>
      </c>
      <c r="B18" s="58">
        <v>1015</v>
      </c>
      <c r="C18" s="242">
        <v>-916</v>
      </c>
      <c r="D18" s="261">
        <v>-938</v>
      </c>
      <c r="E18" s="238">
        <v>-999</v>
      </c>
      <c r="F18" s="261">
        <v>-938</v>
      </c>
      <c r="G18" s="112">
        <f t="shared" si="1"/>
        <v>61</v>
      </c>
      <c r="H18" s="113">
        <f t="shared" si="0"/>
        <v>93.893893893893903</v>
      </c>
      <c r="I18" s="93"/>
    </row>
    <row r="19" spans="1:9" s="95" customFormat="1" ht="71.25" customHeight="1">
      <c r="A19" s="92" t="s">
        <v>161</v>
      </c>
      <c r="B19" s="56">
        <v>1016</v>
      </c>
      <c r="C19" s="242">
        <v>-62</v>
      </c>
      <c r="D19" s="261">
        <v>-88</v>
      </c>
      <c r="E19" s="238">
        <v>-160</v>
      </c>
      <c r="F19" s="261">
        <v>-88</v>
      </c>
      <c r="G19" s="112">
        <f t="shared" si="1"/>
        <v>72</v>
      </c>
      <c r="H19" s="113">
        <f t="shared" si="0"/>
        <v>55.000000000000007</v>
      </c>
      <c r="I19" s="94"/>
    </row>
    <row r="20" spans="1:9" s="95" customFormat="1" ht="36.75" customHeight="1">
      <c r="A20" s="92" t="s">
        <v>162</v>
      </c>
      <c r="B20" s="56">
        <v>1017</v>
      </c>
      <c r="C20" s="242">
        <v>-442</v>
      </c>
      <c r="D20" s="242">
        <v>-468</v>
      </c>
      <c r="E20" s="238">
        <v>-390</v>
      </c>
      <c r="F20" s="242">
        <v>-468</v>
      </c>
      <c r="G20" s="112">
        <f t="shared" si="1"/>
        <v>-78</v>
      </c>
      <c r="H20" s="113">
        <f t="shared" si="0"/>
        <v>120</v>
      </c>
      <c r="I20" s="94"/>
    </row>
    <row r="21" spans="1:9" s="88" customFormat="1" ht="40.5" customHeight="1">
      <c r="A21" s="92" t="s">
        <v>163</v>
      </c>
      <c r="B21" s="58">
        <v>1018</v>
      </c>
      <c r="C21" s="243">
        <v>-369</v>
      </c>
      <c r="D21" s="243">
        <v>-352</v>
      </c>
      <c r="E21" s="238">
        <v>-288</v>
      </c>
      <c r="F21" s="243">
        <v>-352</v>
      </c>
      <c r="G21" s="112">
        <f t="shared" si="1"/>
        <v>-64</v>
      </c>
      <c r="H21" s="113">
        <f t="shared" si="0"/>
        <v>122.22222222222223</v>
      </c>
      <c r="I21" s="93"/>
    </row>
    <row r="22" spans="1:9" s="88" customFormat="1" ht="31.5" customHeight="1">
      <c r="A22" s="89" t="s">
        <v>10</v>
      </c>
      <c r="B22" s="90">
        <v>1020</v>
      </c>
      <c r="C22" s="247">
        <f>SUM(C12,C13)</f>
        <v>1649</v>
      </c>
      <c r="D22" s="233">
        <f>SUM(D12,D13)</f>
        <v>1170</v>
      </c>
      <c r="E22" s="239">
        <f>SUM(E12,E13)</f>
        <v>1723</v>
      </c>
      <c r="F22" s="233">
        <f>SUM(F12,F13)</f>
        <v>1170</v>
      </c>
      <c r="G22" s="110">
        <f t="shared" si="1"/>
        <v>-553</v>
      </c>
      <c r="H22" s="111">
        <f t="shared" si="0"/>
        <v>67.904817179338366</v>
      </c>
      <c r="I22" s="91"/>
    </row>
    <row r="23" spans="1:9" s="88" customFormat="1" ht="37.5" customHeight="1">
      <c r="A23" s="89" t="s">
        <v>87</v>
      </c>
      <c r="B23" s="90">
        <v>1030</v>
      </c>
      <c r="C23" s="240">
        <f>SUM(C24:C41,C43)</f>
        <v>-1148</v>
      </c>
      <c r="D23" s="240">
        <f>SUM(D24:D41,D43)</f>
        <v>-1251</v>
      </c>
      <c r="E23" s="239">
        <f>SUM(E24:E41,E43)</f>
        <v>-1338</v>
      </c>
      <c r="F23" s="240">
        <f>SUM(F24:F41,F43)</f>
        <v>-1251</v>
      </c>
      <c r="G23" s="110">
        <f t="shared" si="1"/>
        <v>87</v>
      </c>
      <c r="H23" s="111">
        <f t="shared" si="0"/>
        <v>93.497757847533634</v>
      </c>
      <c r="I23" s="91"/>
    </row>
    <row r="24" spans="1:9" s="88" customFormat="1" ht="48" customHeight="1">
      <c r="A24" s="92" t="s">
        <v>58</v>
      </c>
      <c r="B24" s="58">
        <v>1031</v>
      </c>
      <c r="C24" s="241" t="s">
        <v>123</v>
      </c>
      <c r="D24" s="257" t="s">
        <v>123</v>
      </c>
      <c r="E24" s="252" t="s">
        <v>123</v>
      </c>
      <c r="F24" s="257" t="s">
        <v>123</v>
      </c>
      <c r="G24" s="282" t="e">
        <f t="shared" si="1"/>
        <v>#VALUE!</v>
      </c>
      <c r="H24" s="283" t="e">
        <f t="shared" si="0"/>
        <v>#VALUE!</v>
      </c>
      <c r="I24" s="93"/>
    </row>
    <row r="25" spans="1:9" s="88" customFormat="1" ht="43.5" customHeight="1">
      <c r="A25" s="92" t="s">
        <v>82</v>
      </c>
      <c r="B25" s="58">
        <v>1032</v>
      </c>
      <c r="C25" s="241">
        <v>-7</v>
      </c>
      <c r="D25" s="253">
        <v>-15</v>
      </c>
      <c r="E25" s="252">
        <v>-14</v>
      </c>
      <c r="F25" s="253">
        <v>-15</v>
      </c>
      <c r="G25" s="112">
        <f t="shared" si="1"/>
        <v>-1</v>
      </c>
      <c r="H25" s="113">
        <f t="shared" si="0"/>
        <v>107.14285714285714</v>
      </c>
      <c r="I25" s="93"/>
    </row>
    <row r="26" spans="1:9" s="88" customFormat="1" ht="43.5" customHeight="1">
      <c r="A26" s="92" t="s">
        <v>9</v>
      </c>
      <c r="B26" s="58">
        <v>1033</v>
      </c>
      <c r="C26" s="241" t="s">
        <v>123</v>
      </c>
      <c r="D26" s="258" t="s">
        <v>123</v>
      </c>
      <c r="E26" s="258" t="s">
        <v>123</v>
      </c>
      <c r="F26" s="258" t="s">
        <v>123</v>
      </c>
      <c r="G26" s="282" t="e">
        <f t="shared" si="1"/>
        <v>#VALUE!</v>
      </c>
      <c r="H26" s="283" t="e">
        <f t="shared" si="0"/>
        <v>#VALUE!</v>
      </c>
      <c r="I26" s="93"/>
    </row>
    <row r="27" spans="1:9" s="88" customFormat="1" ht="48" customHeight="1">
      <c r="A27" s="92" t="s">
        <v>17</v>
      </c>
      <c r="B27" s="58">
        <v>1034</v>
      </c>
      <c r="C27" s="241" t="s">
        <v>123</v>
      </c>
      <c r="D27" s="258" t="s">
        <v>123</v>
      </c>
      <c r="E27" s="252">
        <v>-1</v>
      </c>
      <c r="F27" s="258" t="s">
        <v>123</v>
      </c>
      <c r="G27" s="282" t="e">
        <f t="shared" si="1"/>
        <v>#VALUE!</v>
      </c>
      <c r="H27" s="283" t="e">
        <f t="shared" si="0"/>
        <v>#VALUE!</v>
      </c>
      <c r="I27" s="93"/>
    </row>
    <row r="28" spans="1:9" s="88" customFormat="1" ht="45" customHeight="1">
      <c r="A28" s="92" t="s">
        <v>18</v>
      </c>
      <c r="B28" s="58">
        <v>1035</v>
      </c>
      <c r="C28" s="242">
        <v>-8</v>
      </c>
      <c r="D28" s="253">
        <v>-13</v>
      </c>
      <c r="E28" s="238">
        <v>-10</v>
      </c>
      <c r="F28" s="253">
        <v>-13</v>
      </c>
      <c r="G28" s="112">
        <f t="shared" si="1"/>
        <v>-3</v>
      </c>
      <c r="H28" s="113">
        <f t="shared" si="0"/>
        <v>130</v>
      </c>
      <c r="I28" s="93"/>
    </row>
    <row r="29" spans="1:9" s="88" customFormat="1" ht="36" customHeight="1">
      <c r="A29" s="92" t="s">
        <v>19</v>
      </c>
      <c r="B29" s="58">
        <v>1036</v>
      </c>
      <c r="C29" s="242">
        <v>-785</v>
      </c>
      <c r="D29" s="253">
        <v>-857</v>
      </c>
      <c r="E29" s="238">
        <v>-910</v>
      </c>
      <c r="F29" s="253">
        <v>-857</v>
      </c>
      <c r="G29" s="112">
        <f t="shared" si="1"/>
        <v>53</v>
      </c>
      <c r="H29" s="113">
        <f t="shared" si="0"/>
        <v>94.175824175824175</v>
      </c>
      <c r="I29" s="93"/>
    </row>
    <row r="30" spans="1:9" s="88" customFormat="1" ht="46.5" customHeight="1">
      <c r="A30" s="92" t="s">
        <v>20</v>
      </c>
      <c r="B30" s="58">
        <v>1037</v>
      </c>
      <c r="C30" s="242">
        <v>-160</v>
      </c>
      <c r="D30" s="253">
        <v>-174</v>
      </c>
      <c r="E30" s="238">
        <v>-183</v>
      </c>
      <c r="F30" s="253">
        <v>-174</v>
      </c>
      <c r="G30" s="112">
        <f t="shared" si="1"/>
        <v>9</v>
      </c>
      <c r="H30" s="113">
        <f t="shared" si="0"/>
        <v>95.081967213114751</v>
      </c>
      <c r="I30" s="93"/>
    </row>
    <row r="31" spans="1:9" s="88" customFormat="1" ht="54.75" customHeight="1">
      <c r="A31" s="92" t="s">
        <v>21</v>
      </c>
      <c r="B31" s="58">
        <v>1038</v>
      </c>
      <c r="C31" s="242">
        <v>-36</v>
      </c>
      <c r="D31" s="252">
        <v>-42</v>
      </c>
      <c r="E31" s="238">
        <v>-42</v>
      </c>
      <c r="F31" s="252">
        <v>-42</v>
      </c>
      <c r="G31" s="112">
        <f t="shared" si="1"/>
        <v>0</v>
      </c>
      <c r="H31" s="113">
        <f t="shared" si="0"/>
        <v>100</v>
      </c>
      <c r="I31" s="93"/>
    </row>
    <row r="32" spans="1:9" s="95" customFormat="1" ht="54" customHeight="1">
      <c r="A32" s="92" t="s">
        <v>22</v>
      </c>
      <c r="B32" s="58">
        <v>1039</v>
      </c>
      <c r="C32" s="242" t="s">
        <v>123</v>
      </c>
      <c r="D32" s="257" t="s">
        <v>123</v>
      </c>
      <c r="E32" s="252" t="s">
        <v>123</v>
      </c>
      <c r="F32" s="257" t="s">
        <v>123</v>
      </c>
      <c r="G32" s="282" t="e">
        <f t="shared" si="1"/>
        <v>#VALUE!</v>
      </c>
      <c r="H32" s="283" t="e">
        <f t="shared" si="0"/>
        <v>#VALUE!</v>
      </c>
      <c r="I32" s="93"/>
    </row>
    <row r="33" spans="1:9" s="88" customFormat="1" ht="55.5" customHeight="1">
      <c r="A33" s="92" t="s">
        <v>23</v>
      </c>
      <c r="B33" s="58">
        <v>1040</v>
      </c>
      <c r="C33" s="242" t="s">
        <v>123</v>
      </c>
      <c r="D33" s="257" t="s">
        <v>123</v>
      </c>
      <c r="E33" s="257" t="s">
        <v>123</v>
      </c>
      <c r="F33" s="257" t="s">
        <v>123</v>
      </c>
      <c r="G33" s="282" t="e">
        <f t="shared" si="1"/>
        <v>#VALUE!</v>
      </c>
      <c r="H33" s="283" t="e">
        <f t="shared" si="0"/>
        <v>#VALUE!</v>
      </c>
      <c r="I33" s="93"/>
    </row>
    <row r="34" spans="1:9" s="88" customFormat="1" ht="36" customHeight="1">
      <c r="A34" s="92" t="s">
        <v>24</v>
      </c>
      <c r="B34" s="58">
        <v>1041</v>
      </c>
      <c r="C34" s="242" t="s">
        <v>123</v>
      </c>
      <c r="D34" s="257" t="s">
        <v>123</v>
      </c>
      <c r="E34" s="257" t="s">
        <v>123</v>
      </c>
      <c r="F34" s="257" t="s">
        <v>123</v>
      </c>
      <c r="G34" s="282" t="e">
        <f t="shared" si="1"/>
        <v>#VALUE!</v>
      </c>
      <c r="H34" s="283" t="e">
        <f t="shared" si="0"/>
        <v>#VALUE!</v>
      </c>
      <c r="I34" s="93"/>
    </row>
    <row r="35" spans="1:9" s="88" customFormat="1" ht="36" customHeight="1">
      <c r="A35" s="92" t="s">
        <v>25</v>
      </c>
      <c r="B35" s="58">
        <v>1042</v>
      </c>
      <c r="C35" s="242">
        <v>-44</v>
      </c>
      <c r="D35" s="253">
        <v>-31</v>
      </c>
      <c r="E35" s="252">
        <v>-33</v>
      </c>
      <c r="F35" s="253">
        <v>-31</v>
      </c>
      <c r="G35" s="112">
        <f t="shared" si="1"/>
        <v>2</v>
      </c>
      <c r="H35" s="113">
        <f t="shared" si="0"/>
        <v>93.939393939393938</v>
      </c>
      <c r="I35" s="93"/>
    </row>
    <row r="36" spans="1:9" s="88" customFormat="1" ht="36" customHeight="1">
      <c r="A36" s="92" t="s">
        <v>40</v>
      </c>
      <c r="B36" s="58">
        <v>1043</v>
      </c>
      <c r="C36" s="242">
        <v>-21</v>
      </c>
      <c r="D36" s="253">
        <v>-1</v>
      </c>
      <c r="E36" s="252">
        <v>-32</v>
      </c>
      <c r="F36" s="253">
        <v>-1</v>
      </c>
      <c r="G36" s="112">
        <f t="shared" si="1"/>
        <v>31</v>
      </c>
      <c r="H36" s="113">
        <f t="shared" si="0"/>
        <v>3.125</v>
      </c>
      <c r="I36" s="93"/>
    </row>
    <row r="37" spans="1:9" s="88" customFormat="1" ht="36" customHeight="1">
      <c r="A37" s="92" t="s">
        <v>26</v>
      </c>
      <c r="B37" s="58">
        <v>1044</v>
      </c>
      <c r="C37" s="242" t="s">
        <v>123</v>
      </c>
      <c r="D37" s="258" t="s">
        <v>123</v>
      </c>
      <c r="E37" s="252" t="s">
        <v>123</v>
      </c>
      <c r="F37" s="258" t="s">
        <v>123</v>
      </c>
      <c r="G37" s="282" t="e">
        <f t="shared" si="1"/>
        <v>#VALUE!</v>
      </c>
      <c r="H37" s="283" t="e">
        <f t="shared" si="0"/>
        <v>#VALUE!</v>
      </c>
      <c r="I37" s="93"/>
    </row>
    <row r="38" spans="1:9" s="88" customFormat="1" ht="36" customHeight="1">
      <c r="A38" s="92" t="s">
        <v>27</v>
      </c>
      <c r="B38" s="58">
        <v>1045</v>
      </c>
      <c r="C38" s="242" t="s">
        <v>123</v>
      </c>
      <c r="D38" s="258" t="s">
        <v>123</v>
      </c>
      <c r="E38" s="252" t="s">
        <v>123</v>
      </c>
      <c r="F38" s="258" t="s">
        <v>123</v>
      </c>
      <c r="G38" s="282" t="e">
        <f t="shared" si="1"/>
        <v>#VALUE!</v>
      </c>
      <c r="H38" s="283" t="e">
        <f t="shared" si="0"/>
        <v>#VALUE!</v>
      </c>
      <c r="I38" s="93"/>
    </row>
    <row r="39" spans="1:9" s="88" customFormat="1" ht="48" customHeight="1">
      <c r="A39" s="92" t="s">
        <v>28</v>
      </c>
      <c r="B39" s="58">
        <v>1046</v>
      </c>
      <c r="C39" s="242" t="s">
        <v>123</v>
      </c>
      <c r="D39" s="258" t="s">
        <v>123</v>
      </c>
      <c r="E39" s="252" t="s">
        <v>123</v>
      </c>
      <c r="F39" s="258" t="s">
        <v>123</v>
      </c>
      <c r="G39" s="282" t="e">
        <f t="shared" si="1"/>
        <v>#VALUE!</v>
      </c>
      <c r="H39" s="283" t="e">
        <f t="shared" si="0"/>
        <v>#VALUE!</v>
      </c>
      <c r="I39" s="93"/>
    </row>
    <row r="40" spans="1:9" s="88" customFormat="1" ht="40.5" customHeight="1">
      <c r="A40" s="92" t="s">
        <v>29</v>
      </c>
      <c r="B40" s="58">
        <v>1047</v>
      </c>
      <c r="C40" s="242">
        <v>-2</v>
      </c>
      <c r="D40" s="253">
        <v>-10</v>
      </c>
      <c r="E40" s="238">
        <v>-4</v>
      </c>
      <c r="F40" s="253">
        <v>-10</v>
      </c>
      <c r="G40" s="112">
        <f t="shared" si="1"/>
        <v>-6</v>
      </c>
      <c r="H40" s="113">
        <f t="shared" si="0"/>
        <v>250</v>
      </c>
      <c r="I40" s="93"/>
    </row>
    <row r="41" spans="1:9" s="95" customFormat="1" ht="65.25" customHeight="1">
      <c r="A41" s="92" t="s">
        <v>44</v>
      </c>
      <c r="B41" s="58">
        <v>1048</v>
      </c>
      <c r="C41" s="242">
        <v>-5</v>
      </c>
      <c r="D41" s="253">
        <v>-6</v>
      </c>
      <c r="E41" s="238">
        <v>-10</v>
      </c>
      <c r="F41" s="253">
        <v>-6</v>
      </c>
      <c r="G41" s="112">
        <f t="shared" si="1"/>
        <v>4</v>
      </c>
      <c r="H41" s="113">
        <f t="shared" si="0"/>
        <v>60</v>
      </c>
      <c r="I41" s="93"/>
    </row>
    <row r="42" spans="1:9" s="88" customFormat="1" ht="36" customHeight="1">
      <c r="A42" s="92" t="s">
        <v>30</v>
      </c>
      <c r="B42" s="58" t="s">
        <v>186</v>
      </c>
      <c r="C42" s="243" t="s">
        <v>123</v>
      </c>
      <c r="D42" s="258" t="s">
        <v>123</v>
      </c>
      <c r="E42" s="238">
        <v>-10</v>
      </c>
      <c r="F42" s="258" t="s">
        <v>123</v>
      </c>
      <c r="G42" s="282" t="e">
        <f t="shared" si="1"/>
        <v>#VALUE!</v>
      </c>
      <c r="H42" s="283" t="e">
        <f t="shared" si="0"/>
        <v>#VALUE!</v>
      </c>
      <c r="I42" s="93"/>
    </row>
    <row r="43" spans="1:9" s="88" customFormat="1" ht="36" customHeight="1">
      <c r="A43" s="92" t="s">
        <v>59</v>
      </c>
      <c r="B43" s="58">
        <v>1049</v>
      </c>
      <c r="C43" s="242">
        <v>-80</v>
      </c>
      <c r="D43" s="253">
        <v>-102</v>
      </c>
      <c r="E43" s="238">
        <v>-99</v>
      </c>
      <c r="F43" s="253">
        <v>-102</v>
      </c>
      <c r="G43" s="112">
        <f t="shared" si="1"/>
        <v>-3</v>
      </c>
      <c r="H43" s="113">
        <f t="shared" si="0"/>
        <v>103.03030303030303</v>
      </c>
      <c r="I43" s="93"/>
    </row>
    <row r="44" spans="1:9" s="88" customFormat="1" ht="44.25" customHeight="1">
      <c r="A44" s="89" t="s">
        <v>88</v>
      </c>
      <c r="B44" s="57">
        <v>1060</v>
      </c>
      <c r="C44" s="240">
        <f>SUM(C45:C51)</f>
        <v>-63</v>
      </c>
      <c r="D44" s="244">
        <f>SUM(D45:D51)</f>
        <v>-17</v>
      </c>
      <c r="E44" s="239">
        <f>SUM(E45:E51)</f>
        <v>-87</v>
      </c>
      <c r="F44" s="244">
        <f>SUM(F45:F51)</f>
        <v>-17</v>
      </c>
      <c r="G44" s="110">
        <f t="shared" si="1"/>
        <v>70</v>
      </c>
      <c r="H44" s="114">
        <f t="shared" si="0"/>
        <v>19.540229885057471</v>
      </c>
      <c r="I44" s="57"/>
    </row>
    <row r="45" spans="1:9" s="88" customFormat="1" ht="36" customHeight="1">
      <c r="A45" s="92" t="s">
        <v>78</v>
      </c>
      <c r="B45" s="58">
        <v>1061</v>
      </c>
      <c r="C45" s="241" t="s">
        <v>123</v>
      </c>
      <c r="D45" s="257" t="s">
        <v>123</v>
      </c>
      <c r="E45" s="252" t="s">
        <v>123</v>
      </c>
      <c r="F45" s="257" t="s">
        <v>123</v>
      </c>
      <c r="G45" s="282" t="e">
        <f t="shared" si="1"/>
        <v>#VALUE!</v>
      </c>
      <c r="H45" s="283" t="e">
        <f t="shared" si="0"/>
        <v>#VALUE!</v>
      </c>
      <c r="I45" s="93"/>
    </row>
    <row r="46" spans="1:9" s="88" customFormat="1" ht="36" customHeight="1">
      <c r="A46" s="92" t="s">
        <v>79</v>
      </c>
      <c r="B46" s="58">
        <v>1062</v>
      </c>
      <c r="C46" s="241" t="s">
        <v>123</v>
      </c>
      <c r="D46" s="257" t="s">
        <v>123</v>
      </c>
      <c r="E46" s="252" t="s">
        <v>123</v>
      </c>
      <c r="F46" s="257" t="s">
        <v>123</v>
      </c>
      <c r="G46" s="282" t="e">
        <f t="shared" si="1"/>
        <v>#VALUE!</v>
      </c>
      <c r="H46" s="283" t="e">
        <f t="shared" si="0"/>
        <v>#VALUE!</v>
      </c>
      <c r="I46" s="93"/>
    </row>
    <row r="47" spans="1:9" s="88" customFormat="1" ht="36" customHeight="1">
      <c r="A47" s="92" t="s">
        <v>19</v>
      </c>
      <c r="B47" s="58">
        <v>1063</v>
      </c>
      <c r="C47" s="241" t="s">
        <v>123</v>
      </c>
      <c r="D47" s="257" t="s">
        <v>123</v>
      </c>
      <c r="E47" s="252" t="s">
        <v>123</v>
      </c>
      <c r="F47" s="257" t="s">
        <v>123</v>
      </c>
      <c r="G47" s="282" t="e">
        <f t="shared" si="1"/>
        <v>#VALUE!</v>
      </c>
      <c r="H47" s="283" t="e">
        <f t="shared" si="0"/>
        <v>#VALUE!</v>
      </c>
      <c r="I47" s="93"/>
    </row>
    <row r="48" spans="1:9" s="88" customFormat="1" ht="36" customHeight="1">
      <c r="A48" s="92" t="s">
        <v>20</v>
      </c>
      <c r="B48" s="58">
        <v>1064</v>
      </c>
      <c r="C48" s="241" t="s">
        <v>123</v>
      </c>
      <c r="D48" s="257" t="s">
        <v>123</v>
      </c>
      <c r="E48" s="252" t="s">
        <v>123</v>
      </c>
      <c r="F48" s="257" t="s">
        <v>123</v>
      </c>
      <c r="G48" s="282" t="e">
        <f t="shared" si="1"/>
        <v>#VALUE!</v>
      </c>
      <c r="H48" s="283" t="e">
        <f t="shared" si="0"/>
        <v>#VALUE!</v>
      </c>
      <c r="I48" s="93"/>
    </row>
    <row r="49" spans="1:9" s="88" customFormat="1" ht="36" customHeight="1">
      <c r="A49" s="92" t="s">
        <v>39</v>
      </c>
      <c r="B49" s="58">
        <v>1065</v>
      </c>
      <c r="C49" s="241" t="s">
        <v>123</v>
      </c>
      <c r="D49" s="257" t="s">
        <v>123</v>
      </c>
      <c r="E49" s="252" t="s">
        <v>123</v>
      </c>
      <c r="F49" s="257" t="s">
        <v>123</v>
      </c>
      <c r="G49" s="282" t="e">
        <f t="shared" si="1"/>
        <v>#VALUE!</v>
      </c>
      <c r="H49" s="283" t="e">
        <f t="shared" si="0"/>
        <v>#VALUE!</v>
      </c>
      <c r="I49" s="93"/>
    </row>
    <row r="50" spans="1:9" s="88" customFormat="1" ht="36" customHeight="1">
      <c r="A50" s="92" t="s">
        <v>47</v>
      </c>
      <c r="B50" s="58">
        <v>1066</v>
      </c>
      <c r="C50" s="241">
        <v>-53</v>
      </c>
      <c r="D50" s="259">
        <v>-3</v>
      </c>
      <c r="E50" s="252">
        <v>-80</v>
      </c>
      <c r="F50" s="259">
        <v>-3</v>
      </c>
      <c r="G50" s="112">
        <f t="shared" si="1"/>
        <v>77</v>
      </c>
      <c r="H50" s="113">
        <f t="shared" si="0"/>
        <v>3.75</v>
      </c>
      <c r="I50" s="93"/>
    </row>
    <row r="51" spans="1:9" s="88" customFormat="1" ht="34.5" customHeight="1">
      <c r="A51" s="232" t="s">
        <v>67</v>
      </c>
      <c r="B51" s="58">
        <v>1067</v>
      </c>
      <c r="C51" s="241">
        <v>-10</v>
      </c>
      <c r="D51" s="259">
        <v>-14</v>
      </c>
      <c r="E51" s="252">
        <v>-7</v>
      </c>
      <c r="F51" s="259">
        <v>-14</v>
      </c>
      <c r="G51" s="112">
        <f t="shared" si="1"/>
        <v>-7</v>
      </c>
      <c r="H51" s="113">
        <f t="shared" si="0"/>
        <v>200</v>
      </c>
      <c r="I51" s="93"/>
    </row>
    <row r="52" spans="1:9" s="88" customFormat="1" ht="44.25" customHeight="1">
      <c r="A52" s="96" t="s">
        <v>129</v>
      </c>
      <c r="B52" s="57">
        <v>1070</v>
      </c>
      <c r="C52" s="240">
        <f>SUM(C53:C55)</f>
        <v>136</v>
      </c>
      <c r="D52" s="240">
        <f>SUM(D53:D55)</f>
        <v>317</v>
      </c>
      <c r="E52" s="240">
        <f>SUM(E53:E55)</f>
        <v>174</v>
      </c>
      <c r="F52" s="240">
        <f>SUM(F53:F55)</f>
        <v>317</v>
      </c>
      <c r="G52" s="110">
        <f>F52-E52</f>
        <v>143</v>
      </c>
      <c r="H52" s="114">
        <f t="shared" si="0"/>
        <v>182.18390804597701</v>
      </c>
      <c r="I52" s="96"/>
    </row>
    <row r="53" spans="1:9" s="88" customFormat="1" ht="36" customHeight="1">
      <c r="A53" s="92" t="s">
        <v>85</v>
      </c>
      <c r="B53" s="58">
        <v>1071</v>
      </c>
      <c r="C53" s="252">
        <v>0</v>
      </c>
      <c r="D53" s="238">
        <v>0</v>
      </c>
      <c r="E53" s="238">
        <v>0</v>
      </c>
      <c r="F53" s="238">
        <v>0</v>
      </c>
      <c r="G53" s="112">
        <f t="shared" si="1"/>
        <v>0</v>
      </c>
      <c r="H53" s="283" t="e">
        <f t="shared" si="0"/>
        <v>#DIV/0!</v>
      </c>
      <c r="I53" s="93"/>
    </row>
    <row r="54" spans="1:9" s="88" customFormat="1" ht="36" customHeight="1">
      <c r="A54" s="92" t="s">
        <v>137</v>
      </c>
      <c r="B54" s="58">
        <v>1072</v>
      </c>
      <c r="C54" s="252">
        <v>0</v>
      </c>
      <c r="D54" s="238">
        <v>0</v>
      </c>
      <c r="E54" s="238">
        <v>0</v>
      </c>
      <c r="F54" s="238">
        <v>0</v>
      </c>
      <c r="G54" s="112">
        <f t="shared" si="1"/>
        <v>0</v>
      </c>
      <c r="H54" s="283" t="e">
        <f t="shared" si="0"/>
        <v>#DIV/0!</v>
      </c>
      <c r="I54" s="93"/>
    </row>
    <row r="55" spans="1:9" s="88" customFormat="1" ht="36" customHeight="1">
      <c r="A55" s="92" t="s">
        <v>130</v>
      </c>
      <c r="B55" s="58">
        <v>1073</v>
      </c>
      <c r="C55" s="252">
        <v>136</v>
      </c>
      <c r="D55" s="238">
        <v>317</v>
      </c>
      <c r="E55" s="238">
        <v>174</v>
      </c>
      <c r="F55" s="238">
        <v>317</v>
      </c>
      <c r="G55" s="112">
        <f t="shared" si="1"/>
        <v>143</v>
      </c>
      <c r="H55" s="113">
        <f t="shared" si="0"/>
        <v>182.18390804597701</v>
      </c>
      <c r="I55" s="93"/>
    </row>
    <row r="56" spans="1:9" s="88" customFormat="1" ht="44.25" customHeight="1">
      <c r="A56" s="96" t="s">
        <v>48</v>
      </c>
      <c r="B56" s="57">
        <v>1080</v>
      </c>
      <c r="C56" s="240">
        <f>SUM(C57:C62)</f>
        <v>-219</v>
      </c>
      <c r="D56" s="240">
        <f>SUM(D57:D62)</f>
        <v>-431</v>
      </c>
      <c r="E56" s="239">
        <f>SUM(E57:E62)</f>
        <v>-256</v>
      </c>
      <c r="F56" s="240">
        <f>SUM(F57:F62)</f>
        <v>-416</v>
      </c>
      <c r="G56" s="110">
        <f t="shared" si="1"/>
        <v>-160</v>
      </c>
      <c r="H56" s="114">
        <f t="shared" si="0"/>
        <v>162.5</v>
      </c>
      <c r="I56" s="96"/>
    </row>
    <row r="57" spans="1:9" s="88" customFormat="1" ht="36" customHeight="1">
      <c r="A57" s="92" t="s">
        <v>85</v>
      </c>
      <c r="B57" s="58">
        <v>1081</v>
      </c>
      <c r="C57" s="241" t="s">
        <v>123</v>
      </c>
      <c r="D57" s="238">
        <v>0</v>
      </c>
      <c r="E57" s="252" t="s">
        <v>123</v>
      </c>
      <c r="F57" s="238">
        <v>0</v>
      </c>
      <c r="G57" s="282" t="e">
        <f t="shared" si="1"/>
        <v>#VALUE!</v>
      </c>
      <c r="H57" s="283" t="e">
        <f t="shared" si="0"/>
        <v>#VALUE!</v>
      </c>
      <c r="I57" s="93"/>
    </row>
    <row r="58" spans="1:9" s="88" customFormat="1" ht="52.5" customHeight="1">
      <c r="A58" s="232" t="s">
        <v>260</v>
      </c>
      <c r="B58" s="58">
        <v>1082</v>
      </c>
      <c r="C58" s="241">
        <v>-10</v>
      </c>
      <c r="D58" s="252">
        <v>-29</v>
      </c>
      <c r="E58" s="238">
        <v>-12</v>
      </c>
      <c r="F58" s="252">
        <v>-14</v>
      </c>
      <c r="G58" s="112">
        <f t="shared" si="1"/>
        <v>-2</v>
      </c>
      <c r="H58" s="113">
        <f t="shared" si="0"/>
        <v>116.66666666666667</v>
      </c>
      <c r="I58" s="93"/>
    </row>
    <row r="59" spans="1:9" s="88" customFormat="1" ht="36" customHeight="1">
      <c r="A59" s="92" t="s">
        <v>43</v>
      </c>
      <c r="B59" s="58">
        <v>1083</v>
      </c>
      <c r="C59" s="241" t="s">
        <v>123</v>
      </c>
      <c r="D59" s="257" t="s">
        <v>123</v>
      </c>
      <c r="E59" s="252" t="s">
        <v>123</v>
      </c>
      <c r="F59" s="257" t="s">
        <v>123</v>
      </c>
      <c r="G59" s="282" t="e">
        <f t="shared" si="1"/>
        <v>#VALUE!</v>
      </c>
      <c r="H59" s="283" t="e">
        <f t="shared" si="0"/>
        <v>#VALUE!</v>
      </c>
      <c r="I59" s="93"/>
    </row>
    <row r="60" spans="1:9" s="88" customFormat="1" ht="36" customHeight="1">
      <c r="A60" s="92" t="s">
        <v>31</v>
      </c>
      <c r="B60" s="58">
        <v>1084</v>
      </c>
      <c r="C60" s="241" t="s">
        <v>123</v>
      </c>
      <c r="D60" s="257" t="s">
        <v>123</v>
      </c>
      <c r="E60" s="252" t="s">
        <v>123</v>
      </c>
      <c r="F60" s="257" t="s">
        <v>123</v>
      </c>
      <c r="G60" s="282" t="e">
        <f t="shared" si="1"/>
        <v>#VALUE!</v>
      </c>
      <c r="H60" s="283" t="e">
        <f t="shared" si="0"/>
        <v>#VALUE!</v>
      </c>
      <c r="I60" s="93"/>
    </row>
    <row r="61" spans="1:9" s="88" customFormat="1" ht="36" customHeight="1">
      <c r="A61" s="92" t="s">
        <v>38</v>
      </c>
      <c r="B61" s="58">
        <v>1085</v>
      </c>
      <c r="C61" s="241" t="s">
        <v>123</v>
      </c>
      <c r="D61" s="257" t="s">
        <v>123</v>
      </c>
      <c r="E61" s="252" t="s">
        <v>123</v>
      </c>
      <c r="F61" s="257" t="s">
        <v>123</v>
      </c>
      <c r="G61" s="282" t="e">
        <f t="shared" si="1"/>
        <v>#VALUE!</v>
      </c>
      <c r="H61" s="283" t="e">
        <f t="shared" si="0"/>
        <v>#VALUE!</v>
      </c>
      <c r="I61" s="93"/>
    </row>
    <row r="62" spans="1:9" s="88" customFormat="1" ht="36" customHeight="1">
      <c r="A62" s="92" t="s">
        <v>96</v>
      </c>
      <c r="B62" s="58">
        <v>1086</v>
      </c>
      <c r="C62" s="241">
        <v>-209</v>
      </c>
      <c r="D62" s="252">
        <v>-402</v>
      </c>
      <c r="E62" s="252">
        <v>-244</v>
      </c>
      <c r="F62" s="252">
        <v>-402</v>
      </c>
      <c r="G62" s="112">
        <f t="shared" si="1"/>
        <v>-158</v>
      </c>
      <c r="H62" s="113">
        <f t="shared" si="0"/>
        <v>164.75409836065575</v>
      </c>
      <c r="I62" s="93"/>
    </row>
    <row r="63" spans="1:9" s="88" customFormat="1" ht="44.25" customHeight="1">
      <c r="A63" s="96" t="s">
        <v>3</v>
      </c>
      <c r="B63" s="57">
        <v>1100</v>
      </c>
      <c r="C63" s="240">
        <f>SUM(C22,C23,C44,C52,C56)</f>
        <v>355</v>
      </c>
      <c r="D63" s="239">
        <f>SUM(D22,D23,D44,D52,D56)</f>
        <v>-212</v>
      </c>
      <c r="E63" s="239">
        <f>SUM(E22,E23,E44,E52,E56)</f>
        <v>216</v>
      </c>
      <c r="F63" s="239">
        <f>SUM(F22,F23,F44,F52,F56)</f>
        <v>-197</v>
      </c>
      <c r="G63" s="109">
        <f t="shared" ref="G63:G81" si="2">F63-E63</f>
        <v>-413</v>
      </c>
      <c r="H63" s="114">
        <f t="shared" si="0"/>
        <v>-91.203703703703709</v>
      </c>
      <c r="I63" s="96"/>
    </row>
    <row r="64" spans="1:9" s="88" customFormat="1" ht="48" customHeight="1">
      <c r="A64" s="232" t="s">
        <v>261</v>
      </c>
      <c r="B64" s="58">
        <v>1110</v>
      </c>
      <c r="C64" s="252">
        <v>76</v>
      </c>
      <c r="D64" s="238">
        <v>36</v>
      </c>
      <c r="E64" s="238">
        <v>25</v>
      </c>
      <c r="F64" s="238">
        <v>36</v>
      </c>
      <c r="G64" s="112">
        <f t="shared" si="2"/>
        <v>11</v>
      </c>
      <c r="H64" s="113">
        <f t="shared" si="0"/>
        <v>144</v>
      </c>
      <c r="I64" s="93"/>
    </row>
    <row r="65" spans="1:9" s="88" customFormat="1" ht="36" customHeight="1">
      <c r="A65" s="92" t="s">
        <v>61</v>
      </c>
      <c r="B65" s="58">
        <v>1120</v>
      </c>
      <c r="C65" s="253" t="s">
        <v>123</v>
      </c>
      <c r="D65" s="252" t="s">
        <v>123</v>
      </c>
      <c r="E65" s="252" t="s">
        <v>123</v>
      </c>
      <c r="F65" s="252" t="s">
        <v>123</v>
      </c>
      <c r="G65" s="282" t="e">
        <f>F65-E65</f>
        <v>#VALUE!</v>
      </c>
      <c r="H65" s="283" t="e">
        <f t="shared" si="0"/>
        <v>#VALUE!</v>
      </c>
      <c r="I65" s="93"/>
    </row>
    <row r="66" spans="1:9" s="88" customFormat="1" ht="44.25" customHeight="1">
      <c r="A66" s="96" t="s">
        <v>305</v>
      </c>
      <c r="B66" s="57">
        <v>1130</v>
      </c>
      <c r="C66" s="240">
        <v>5</v>
      </c>
      <c r="D66" s="239">
        <v>4</v>
      </c>
      <c r="E66" s="239">
        <v>3</v>
      </c>
      <c r="F66" s="239">
        <v>4</v>
      </c>
      <c r="G66" s="109">
        <f t="shared" si="2"/>
        <v>1</v>
      </c>
      <c r="H66" s="114">
        <f t="shared" si="0"/>
        <v>133.33333333333331</v>
      </c>
      <c r="I66" s="96"/>
    </row>
    <row r="67" spans="1:9" s="88" customFormat="1" ht="44.25" customHeight="1">
      <c r="A67" s="96" t="s">
        <v>60</v>
      </c>
      <c r="B67" s="57">
        <v>1140</v>
      </c>
      <c r="C67" s="254">
        <v>-8</v>
      </c>
      <c r="D67" s="240">
        <v>-41</v>
      </c>
      <c r="E67" s="240">
        <v>-39</v>
      </c>
      <c r="F67" s="240">
        <v>-41</v>
      </c>
      <c r="G67" s="109">
        <f t="shared" si="2"/>
        <v>-2</v>
      </c>
      <c r="H67" s="114">
        <f t="shared" si="0"/>
        <v>105.12820512820514</v>
      </c>
      <c r="I67" s="96"/>
    </row>
    <row r="68" spans="1:9" s="88" customFormat="1" ht="44.25" customHeight="1">
      <c r="A68" s="96" t="s">
        <v>131</v>
      </c>
      <c r="B68" s="57">
        <v>1150</v>
      </c>
      <c r="C68" s="240">
        <f>SUM(C69:C70)</f>
        <v>27</v>
      </c>
      <c r="D68" s="239">
        <f>SUM(D69:D70)</f>
        <v>19</v>
      </c>
      <c r="E68" s="239">
        <f>SUM(E69:E70)</f>
        <v>0</v>
      </c>
      <c r="F68" s="239">
        <f>SUM(F69:F70)</f>
        <v>19</v>
      </c>
      <c r="G68" s="109">
        <f t="shared" si="2"/>
        <v>19</v>
      </c>
      <c r="H68" s="284" t="e">
        <f t="shared" si="0"/>
        <v>#DIV/0!</v>
      </c>
      <c r="I68" s="96"/>
    </row>
    <row r="69" spans="1:9" s="88" customFormat="1" ht="36" customHeight="1">
      <c r="A69" s="92" t="s">
        <v>85</v>
      </c>
      <c r="B69" s="58">
        <v>1151</v>
      </c>
      <c r="C69" s="252">
        <v>0</v>
      </c>
      <c r="D69" s="252">
        <v>0</v>
      </c>
      <c r="E69" s="238">
        <v>0</v>
      </c>
      <c r="F69" s="252">
        <v>0</v>
      </c>
      <c r="G69" s="112">
        <f t="shared" si="2"/>
        <v>0</v>
      </c>
      <c r="H69" s="283" t="e">
        <f t="shared" si="0"/>
        <v>#DIV/0!</v>
      </c>
      <c r="I69" s="93"/>
    </row>
    <row r="70" spans="1:9" s="88" customFormat="1" ht="49.5" customHeight="1">
      <c r="A70" s="232" t="s">
        <v>325</v>
      </c>
      <c r="B70" s="58">
        <v>1152</v>
      </c>
      <c r="C70" s="252">
        <v>27</v>
      </c>
      <c r="D70" s="238">
        <v>19</v>
      </c>
      <c r="E70" s="238">
        <v>0</v>
      </c>
      <c r="F70" s="238">
        <v>19</v>
      </c>
      <c r="G70" s="112"/>
      <c r="H70" s="283" t="e">
        <f t="shared" si="0"/>
        <v>#DIV/0!</v>
      </c>
      <c r="I70" s="93"/>
    </row>
    <row r="71" spans="1:9" s="88" customFormat="1" ht="38.25" customHeight="1">
      <c r="A71" s="96" t="s">
        <v>132</v>
      </c>
      <c r="B71" s="57">
        <v>1160</v>
      </c>
      <c r="C71" s="240">
        <f>SUM(C72:C73)</f>
        <v>0</v>
      </c>
      <c r="D71" s="239">
        <f>SUM(D72:D73)</f>
        <v>0</v>
      </c>
      <c r="E71" s="239">
        <f>SUM(E72:E73)</f>
        <v>0</v>
      </c>
      <c r="F71" s="239">
        <f>SUM(F72:F73)</f>
        <v>0</v>
      </c>
      <c r="G71" s="109">
        <f t="shared" si="2"/>
        <v>0</v>
      </c>
      <c r="H71" s="285" t="e">
        <f t="shared" si="0"/>
        <v>#DIV/0!</v>
      </c>
      <c r="I71" s="96"/>
    </row>
    <row r="72" spans="1:9" s="88" customFormat="1" ht="37.5" customHeight="1">
      <c r="A72" s="92" t="s">
        <v>85</v>
      </c>
      <c r="B72" s="58">
        <v>1161</v>
      </c>
      <c r="C72" s="252" t="s">
        <v>123</v>
      </c>
      <c r="D72" s="257" t="s">
        <v>123</v>
      </c>
      <c r="E72" s="252" t="s">
        <v>123</v>
      </c>
      <c r="F72" s="257" t="s">
        <v>123</v>
      </c>
      <c r="G72" s="112"/>
      <c r="H72" s="283" t="e">
        <f t="shared" si="0"/>
        <v>#VALUE!</v>
      </c>
      <c r="I72" s="93"/>
    </row>
    <row r="73" spans="1:9" s="88" customFormat="1" ht="39" customHeight="1">
      <c r="A73" s="92" t="s">
        <v>66</v>
      </c>
      <c r="B73" s="58">
        <v>1162</v>
      </c>
      <c r="C73" s="252" t="s">
        <v>123</v>
      </c>
      <c r="D73" s="257" t="s">
        <v>123</v>
      </c>
      <c r="E73" s="252" t="s">
        <v>123</v>
      </c>
      <c r="F73" s="257" t="s">
        <v>123</v>
      </c>
      <c r="G73" s="282" t="e">
        <f t="shared" si="2"/>
        <v>#VALUE!</v>
      </c>
      <c r="H73" s="283" t="e">
        <f t="shared" si="0"/>
        <v>#VALUE!</v>
      </c>
      <c r="I73" s="93"/>
    </row>
    <row r="74" spans="1:9" s="88" customFormat="1" ht="36" customHeight="1">
      <c r="A74" s="92" t="s">
        <v>53</v>
      </c>
      <c r="B74" s="58">
        <v>1170</v>
      </c>
      <c r="C74" s="240">
        <f>SUM(C63,C64,C65,C66,C67,C68,C71)</f>
        <v>455</v>
      </c>
      <c r="D74" s="239">
        <f>SUM(D63,D64,D65,D66,D67,D68,D71)</f>
        <v>-194</v>
      </c>
      <c r="E74" s="239">
        <f>SUM(E63,E64,E65,E66,E67,E68,E71)</f>
        <v>205</v>
      </c>
      <c r="F74" s="239">
        <f>SUM(F63,F64,F65,F66,F67,F68,F71)</f>
        <v>-179</v>
      </c>
      <c r="G74" s="112">
        <f t="shared" si="2"/>
        <v>-384</v>
      </c>
      <c r="H74" s="113">
        <f t="shared" si="0"/>
        <v>-87.317073170731703</v>
      </c>
      <c r="I74" s="93"/>
    </row>
    <row r="75" spans="1:9" s="88" customFormat="1" ht="39" customHeight="1">
      <c r="A75" s="92" t="s">
        <v>124</v>
      </c>
      <c r="B75" s="58">
        <v>1180</v>
      </c>
      <c r="C75" s="252">
        <v>-87</v>
      </c>
      <c r="D75" s="252">
        <v>0</v>
      </c>
      <c r="E75" s="252">
        <v>-37</v>
      </c>
      <c r="F75" s="252">
        <v>0</v>
      </c>
      <c r="G75" s="112">
        <f t="shared" si="2"/>
        <v>37</v>
      </c>
      <c r="H75" s="113">
        <f t="shared" ref="H75:H99" si="3">(F75/E75)*100</f>
        <v>0</v>
      </c>
      <c r="I75" s="93"/>
    </row>
    <row r="76" spans="1:9" s="88" customFormat="1" ht="39" customHeight="1">
      <c r="A76" s="92" t="s">
        <v>125</v>
      </c>
      <c r="B76" s="58">
        <v>1181</v>
      </c>
      <c r="C76" s="252">
        <v>0</v>
      </c>
      <c r="D76" s="252">
        <v>0</v>
      </c>
      <c r="E76" s="238">
        <v>0</v>
      </c>
      <c r="F76" s="252">
        <v>0</v>
      </c>
      <c r="G76" s="282"/>
      <c r="H76" s="283" t="e">
        <f t="shared" si="3"/>
        <v>#DIV/0!</v>
      </c>
      <c r="I76" s="93"/>
    </row>
    <row r="77" spans="1:9" s="88" customFormat="1" ht="39" customHeight="1">
      <c r="A77" s="92" t="s">
        <v>126</v>
      </c>
      <c r="B77" s="58">
        <v>1190</v>
      </c>
      <c r="C77" s="252">
        <v>0</v>
      </c>
      <c r="D77" s="252">
        <v>0</v>
      </c>
      <c r="E77" s="238">
        <v>0</v>
      </c>
      <c r="F77" s="252">
        <v>0</v>
      </c>
      <c r="G77" s="282"/>
      <c r="H77" s="283" t="e">
        <f t="shared" si="3"/>
        <v>#DIV/0!</v>
      </c>
      <c r="I77" s="93"/>
    </row>
    <row r="78" spans="1:9" s="88" customFormat="1" ht="39" customHeight="1">
      <c r="A78" s="92" t="s">
        <v>127</v>
      </c>
      <c r="B78" s="58">
        <v>1191</v>
      </c>
      <c r="C78" s="252" t="s">
        <v>123</v>
      </c>
      <c r="D78" s="257" t="s">
        <v>123</v>
      </c>
      <c r="E78" s="252" t="s">
        <v>123</v>
      </c>
      <c r="F78" s="257" t="s">
        <v>123</v>
      </c>
      <c r="G78" s="282" t="e">
        <f t="shared" si="2"/>
        <v>#VALUE!</v>
      </c>
      <c r="H78" s="283" t="e">
        <f t="shared" si="3"/>
        <v>#VALUE!</v>
      </c>
      <c r="I78" s="93"/>
    </row>
    <row r="79" spans="1:9" s="88" customFormat="1" ht="38.25" customHeight="1">
      <c r="A79" s="96" t="s">
        <v>136</v>
      </c>
      <c r="B79" s="57">
        <v>1200</v>
      </c>
      <c r="C79" s="240">
        <f>SUM(C74,C75,C76,C77,C78)</f>
        <v>368</v>
      </c>
      <c r="D79" s="240">
        <f>SUM(D74,D75,D76,D77,D78)</f>
        <v>-194</v>
      </c>
      <c r="E79" s="239">
        <f>SUM(E74,E75,E76,E77,E78)</f>
        <v>168</v>
      </c>
      <c r="F79" s="240">
        <f>SUM(F74,F75,F76,F77,F78)</f>
        <v>-179</v>
      </c>
      <c r="G79" s="109">
        <f t="shared" si="2"/>
        <v>-347</v>
      </c>
      <c r="H79" s="114">
        <f t="shared" si="3"/>
        <v>-106.54761904761905</v>
      </c>
      <c r="I79" s="96"/>
    </row>
    <row r="80" spans="1:9" s="88" customFormat="1" ht="39" customHeight="1">
      <c r="A80" s="92" t="s">
        <v>11</v>
      </c>
      <c r="B80" s="58">
        <v>1201</v>
      </c>
      <c r="C80" s="252">
        <v>368</v>
      </c>
      <c r="D80" s="238">
        <v>0</v>
      </c>
      <c r="E80" s="238">
        <v>168</v>
      </c>
      <c r="F80" s="238">
        <v>0</v>
      </c>
      <c r="G80" s="112">
        <f t="shared" si="2"/>
        <v>-168</v>
      </c>
      <c r="H80" s="113">
        <f t="shared" si="3"/>
        <v>0</v>
      </c>
      <c r="I80" s="93"/>
    </row>
    <row r="81" spans="1:9" s="88" customFormat="1" ht="39" customHeight="1">
      <c r="A81" s="92" t="s">
        <v>12</v>
      </c>
      <c r="B81" s="58">
        <v>1202</v>
      </c>
      <c r="C81" s="252" t="s">
        <v>123</v>
      </c>
      <c r="D81" s="252">
        <v>-179</v>
      </c>
      <c r="E81" s="252" t="s">
        <v>123</v>
      </c>
      <c r="F81" s="252">
        <v>-179</v>
      </c>
      <c r="G81" s="282" t="e">
        <f t="shared" si="2"/>
        <v>#VALUE!</v>
      </c>
      <c r="H81" s="283" t="e">
        <f t="shared" si="3"/>
        <v>#VALUE!</v>
      </c>
      <c r="I81" s="93"/>
    </row>
    <row r="82" spans="1:9" s="88" customFormat="1" ht="38.25" customHeight="1">
      <c r="A82" s="96" t="s">
        <v>8</v>
      </c>
      <c r="B82" s="57">
        <v>1210</v>
      </c>
      <c r="C82" s="240">
        <f>SUM(C12,C52,C64,C66,C68,C76,C77)</f>
        <v>9492</v>
      </c>
      <c r="D82" s="240">
        <f>SUM(D12,D52,D64,D66,D68,D76,D77)</f>
        <v>9394</v>
      </c>
      <c r="E82" s="239">
        <f>SUM(E12,E52,E64,E66,E68,E76,E77)</f>
        <v>10352</v>
      </c>
      <c r="F82" s="240">
        <f>SUM(F12,F52,F64,F66,F68,F76,F77)</f>
        <v>9394</v>
      </c>
      <c r="G82" s="110">
        <f>F82-E82</f>
        <v>-958</v>
      </c>
      <c r="H82" s="114">
        <f t="shared" si="3"/>
        <v>90.745749613601234</v>
      </c>
      <c r="I82" s="96"/>
    </row>
    <row r="83" spans="1:9" s="88" customFormat="1" ht="39.75" customHeight="1">
      <c r="A83" s="96" t="s">
        <v>64</v>
      </c>
      <c r="B83" s="57">
        <v>1220</v>
      </c>
      <c r="C83" s="240">
        <f>SUM(C13,C23,C44,C56,C65,C67,C71,C75,C78)</f>
        <v>-9124</v>
      </c>
      <c r="D83" s="240">
        <f>SUM(D13,D23,D44,D56,D65,D67,D71,D75,D78)</f>
        <v>-9588</v>
      </c>
      <c r="E83" s="240">
        <f>SUM(E13,E23,E44,E56,E65,E67,E71,E75,E78)</f>
        <v>-10184</v>
      </c>
      <c r="F83" s="240">
        <f>SUM(F13,F23,F44,F56,F65,F67,F71,F75,F78)</f>
        <v>-9573</v>
      </c>
      <c r="G83" s="109">
        <f>F83-E83</f>
        <v>611</v>
      </c>
      <c r="H83" s="114">
        <f t="shared" si="3"/>
        <v>94.000392772977222</v>
      </c>
      <c r="I83" s="96"/>
    </row>
    <row r="84" spans="1:9" s="88" customFormat="1" ht="39" customHeight="1">
      <c r="A84" s="92" t="s">
        <v>97</v>
      </c>
      <c r="B84" s="58">
        <v>1230</v>
      </c>
      <c r="C84" s="255"/>
      <c r="D84" s="255"/>
      <c r="E84" s="255"/>
      <c r="F84" s="112"/>
      <c r="G84" s="112">
        <f>F84-E84</f>
        <v>0</v>
      </c>
      <c r="H84" s="283" t="e">
        <f t="shared" si="3"/>
        <v>#DIV/0!</v>
      </c>
      <c r="I84" s="93"/>
    </row>
    <row r="85" spans="1:9" s="88" customFormat="1" ht="36.75" customHeight="1">
      <c r="A85" s="96" t="s">
        <v>76</v>
      </c>
      <c r="B85" s="96"/>
      <c r="C85" s="114"/>
      <c r="D85" s="109"/>
      <c r="E85" s="109"/>
      <c r="F85" s="109"/>
      <c r="G85" s="109"/>
      <c r="H85" s="109"/>
      <c r="I85" s="96"/>
    </row>
    <row r="86" spans="1:9" s="88" customFormat="1" ht="39" customHeight="1">
      <c r="A86" s="92" t="s">
        <v>103</v>
      </c>
      <c r="B86" s="58">
        <v>1300</v>
      </c>
      <c r="C86" s="238">
        <f>C63</f>
        <v>355</v>
      </c>
      <c r="D86" s="238">
        <f>D63</f>
        <v>-212</v>
      </c>
      <c r="E86" s="238">
        <f>E63</f>
        <v>216</v>
      </c>
      <c r="F86" s="112">
        <f>F63</f>
        <v>-197</v>
      </c>
      <c r="G86" s="112">
        <f t="shared" ref="G86:G92" si="4">F86-E86</f>
        <v>-413</v>
      </c>
      <c r="H86" s="113">
        <f t="shared" si="3"/>
        <v>-91.203703703703709</v>
      </c>
      <c r="I86" s="93"/>
    </row>
    <row r="87" spans="1:9" s="88" customFormat="1" ht="39" customHeight="1">
      <c r="A87" s="92" t="s">
        <v>138</v>
      </c>
      <c r="B87" s="58">
        <v>1301</v>
      </c>
      <c r="C87" s="238">
        <f>C97</f>
        <v>478</v>
      </c>
      <c r="D87" s="238">
        <f>D97</f>
        <v>510</v>
      </c>
      <c r="E87" s="238">
        <f>E97</f>
        <v>432</v>
      </c>
      <c r="F87" s="238">
        <f>F97</f>
        <v>510</v>
      </c>
      <c r="G87" s="112">
        <f t="shared" si="4"/>
        <v>78</v>
      </c>
      <c r="H87" s="113">
        <f t="shared" si="3"/>
        <v>118.05555555555556</v>
      </c>
      <c r="I87" s="93"/>
    </row>
    <row r="88" spans="1:9" s="88" customFormat="1" ht="39" customHeight="1">
      <c r="A88" s="92" t="s">
        <v>139</v>
      </c>
      <c r="B88" s="58">
        <v>1302</v>
      </c>
      <c r="C88" s="248">
        <f>C53</f>
        <v>0</v>
      </c>
      <c r="D88" s="112">
        <f>D53</f>
        <v>0</v>
      </c>
      <c r="E88" s="112">
        <f>E53</f>
        <v>0</v>
      </c>
      <c r="F88" s="112">
        <f>F53</f>
        <v>0</v>
      </c>
      <c r="G88" s="112">
        <f t="shared" si="4"/>
        <v>0</v>
      </c>
      <c r="H88" s="283" t="e">
        <f t="shared" si="3"/>
        <v>#DIV/0!</v>
      </c>
      <c r="I88" s="93"/>
    </row>
    <row r="89" spans="1:9" s="88" customFormat="1" ht="39" customHeight="1">
      <c r="A89" s="92" t="s">
        <v>140</v>
      </c>
      <c r="B89" s="58">
        <v>1303</v>
      </c>
      <c r="C89" s="248">
        <v>0</v>
      </c>
      <c r="D89" s="112">
        <v>0</v>
      </c>
      <c r="E89" s="112">
        <v>0</v>
      </c>
      <c r="F89" s="112">
        <v>0</v>
      </c>
      <c r="G89" s="112">
        <f t="shared" si="4"/>
        <v>0</v>
      </c>
      <c r="H89" s="283" t="e">
        <f t="shared" si="3"/>
        <v>#DIV/0!</v>
      </c>
      <c r="I89" s="93"/>
    </row>
    <row r="90" spans="1:9" s="88" customFormat="1" ht="39" customHeight="1">
      <c r="A90" s="92" t="s">
        <v>141</v>
      </c>
      <c r="B90" s="58">
        <v>1304</v>
      </c>
      <c r="C90" s="248">
        <f>C54</f>
        <v>0</v>
      </c>
      <c r="D90" s="112">
        <f>D54</f>
        <v>0</v>
      </c>
      <c r="E90" s="112">
        <f>E54</f>
        <v>0</v>
      </c>
      <c r="F90" s="112">
        <f>F54</f>
        <v>0</v>
      </c>
      <c r="G90" s="112"/>
      <c r="H90" s="283" t="e">
        <f t="shared" si="3"/>
        <v>#DIV/0!</v>
      </c>
      <c r="I90" s="93"/>
    </row>
    <row r="91" spans="1:9" s="88" customFormat="1" ht="39" customHeight="1">
      <c r="A91" s="92" t="s">
        <v>142</v>
      </c>
      <c r="B91" s="58">
        <v>1305</v>
      </c>
      <c r="C91" s="252">
        <f>C58</f>
        <v>-10</v>
      </c>
      <c r="D91" s="252">
        <f>D58</f>
        <v>-29</v>
      </c>
      <c r="E91" s="252">
        <f>E58</f>
        <v>-12</v>
      </c>
      <c r="F91" s="252">
        <f>F58</f>
        <v>-14</v>
      </c>
      <c r="G91" s="112">
        <f t="shared" si="4"/>
        <v>-2</v>
      </c>
      <c r="H91" s="113">
        <f t="shared" si="3"/>
        <v>116.66666666666667</v>
      </c>
      <c r="I91" s="93"/>
    </row>
    <row r="92" spans="1:9" s="88" customFormat="1" ht="27.75" customHeight="1">
      <c r="A92" s="96" t="s">
        <v>73</v>
      </c>
      <c r="B92" s="57">
        <v>1310</v>
      </c>
      <c r="C92" s="240">
        <f>C86+C87-C88-C89-C90-C91</f>
        <v>843</v>
      </c>
      <c r="D92" s="240">
        <f>D86+D87-D88-D89-D90-D91</f>
        <v>327</v>
      </c>
      <c r="E92" s="240">
        <f>E86+E87-E88-E89-E90-E91</f>
        <v>660</v>
      </c>
      <c r="F92" s="240">
        <f>F86+F87-F88-F89-F90-F91</f>
        <v>327</v>
      </c>
      <c r="G92" s="109">
        <f t="shared" si="4"/>
        <v>-333</v>
      </c>
      <c r="H92" s="114">
        <f t="shared" si="3"/>
        <v>49.545454545454547</v>
      </c>
      <c r="I92" s="96"/>
    </row>
    <row r="93" spans="1:9" s="88" customFormat="1" ht="39" customHeight="1">
      <c r="A93" s="92" t="s">
        <v>89</v>
      </c>
      <c r="B93" s="58"/>
      <c r="C93" s="248"/>
      <c r="D93" s="112"/>
      <c r="E93" s="112"/>
      <c r="F93" s="112"/>
      <c r="G93" s="112"/>
      <c r="H93" s="113"/>
      <c r="I93" s="93"/>
    </row>
    <row r="94" spans="1:9" s="88" customFormat="1" ht="39" customHeight="1">
      <c r="A94" s="92" t="s">
        <v>104</v>
      </c>
      <c r="B94" s="58">
        <v>1400</v>
      </c>
      <c r="C94" s="238">
        <v>1564</v>
      </c>
      <c r="D94" s="238">
        <v>1775</v>
      </c>
      <c r="E94" s="238">
        <v>1851</v>
      </c>
      <c r="F94" s="238">
        <v>1775</v>
      </c>
      <c r="G94" s="112">
        <f t="shared" ref="G94:G99" si="5">F94-E94</f>
        <v>-76</v>
      </c>
      <c r="H94" s="113">
        <f t="shared" si="3"/>
        <v>95.894111291193951</v>
      </c>
      <c r="I94" s="93"/>
    </row>
    <row r="95" spans="1:9" s="88" customFormat="1" ht="39" customHeight="1">
      <c r="A95" s="92" t="s">
        <v>4</v>
      </c>
      <c r="B95" s="58">
        <v>1410</v>
      </c>
      <c r="C95" s="238">
        <v>5243</v>
      </c>
      <c r="D95" s="238">
        <v>5484</v>
      </c>
      <c r="E95" s="238">
        <v>5910</v>
      </c>
      <c r="F95" s="238">
        <v>5484</v>
      </c>
      <c r="G95" s="112">
        <f t="shared" si="5"/>
        <v>-426</v>
      </c>
      <c r="H95" s="113">
        <f t="shared" si="3"/>
        <v>92.791878172588838</v>
      </c>
      <c r="I95" s="93"/>
    </row>
    <row r="96" spans="1:9" s="88" customFormat="1" ht="39" customHeight="1">
      <c r="A96" s="92" t="s">
        <v>5</v>
      </c>
      <c r="B96" s="58">
        <v>1420</v>
      </c>
      <c r="C96" s="238">
        <v>1098</v>
      </c>
      <c r="D96" s="238">
        <v>1156</v>
      </c>
      <c r="E96" s="238">
        <v>1197</v>
      </c>
      <c r="F96" s="238">
        <v>1156</v>
      </c>
      <c r="G96" s="112">
        <f t="shared" si="5"/>
        <v>-41</v>
      </c>
      <c r="H96" s="113">
        <f t="shared" si="3"/>
        <v>96.574770258980777</v>
      </c>
      <c r="I96" s="93"/>
    </row>
    <row r="97" spans="1:9" s="88" customFormat="1" ht="39" customHeight="1">
      <c r="A97" s="92" t="s">
        <v>6</v>
      </c>
      <c r="B97" s="58">
        <v>1430</v>
      </c>
      <c r="C97" s="238">
        <v>478</v>
      </c>
      <c r="D97" s="238">
        <v>510</v>
      </c>
      <c r="E97" s="238">
        <v>432</v>
      </c>
      <c r="F97" s="238">
        <v>510</v>
      </c>
      <c r="G97" s="112">
        <f t="shared" si="5"/>
        <v>78</v>
      </c>
      <c r="H97" s="113">
        <f t="shared" si="3"/>
        <v>118.05555555555556</v>
      </c>
      <c r="I97" s="93"/>
    </row>
    <row r="98" spans="1:9" s="88" customFormat="1" ht="39" customHeight="1">
      <c r="A98" s="92" t="s">
        <v>14</v>
      </c>
      <c r="B98" s="58">
        <v>1440</v>
      </c>
      <c r="C98" s="238">
        <v>646</v>
      </c>
      <c r="D98" s="238">
        <v>607</v>
      </c>
      <c r="E98" s="238">
        <v>718</v>
      </c>
      <c r="F98" s="238">
        <v>607</v>
      </c>
      <c r="G98" s="112">
        <f t="shared" si="5"/>
        <v>-111</v>
      </c>
      <c r="H98" s="113">
        <f t="shared" si="3"/>
        <v>84.540389972144851</v>
      </c>
      <c r="I98" s="93"/>
    </row>
    <row r="99" spans="1:9" s="88" customFormat="1" ht="39" customHeight="1">
      <c r="A99" s="92" t="s">
        <v>34</v>
      </c>
      <c r="B99" s="58">
        <v>1450</v>
      </c>
      <c r="C99" s="239">
        <f>SUM(C94,C95:C98)</f>
        <v>9029</v>
      </c>
      <c r="D99" s="239">
        <f>SUM(D94,D95:D98)</f>
        <v>9532</v>
      </c>
      <c r="E99" s="239">
        <f>SUM(E94,E95:E98)</f>
        <v>10108</v>
      </c>
      <c r="F99" s="239">
        <f>SUM(F94,F95:F98)</f>
        <v>9532</v>
      </c>
      <c r="G99" s="112">
        <f t="shared" si="5"/>
        <v>-576</v>
      </c>
      <c r="H99" s="113">
        <f t="shared" si="3"/>
        <v>94.301543332014248</v>
      </c>
      <c r="I99" s="93"/>
    </row>
    <row r="100" spans="1:9" s="88" customFormat="1">
      <c r="A100" s="97"/>
      <c r="B100" s="98"/>
      <c r="C100" s="249"/>
      <c r="D100" s="98"/>
      <c r="E100" s="98"/>
      <c r="F100" s="98"/>
      <c r="G100" s="98"/>
      <c r="H100" s="98"/>
      <c r="I100" s="98"/>
    </row>
    <row r="101" spans="1:9" ht="27.75" customHeight="1">
      <c r="A101" s="99" t="s">
        <v>258</v>
      </c>
      <c r="B101" s="100"/>
      <c r="C101" s="313" t="s">
        <v>57</v>
      </c>
      <c r="D101" s="313"/>
      <c r="E101" s="101"/>
      <c r="F101" s="314" t="s">
        <v>259</v>
      </c>
      <c r="G101" s="314"/>
      <c r="H101" s="314"/>
      <c r="I101" s="102"/>
    </row>
    <row r="102" spans="1:9" s="95" customFormat="1" ht="18.75">
      <c r="A102" s="103" t="s">
        <v>187</v>
      </c>
      <c r="B102" s="104"/>
      <c r="C102" s="311" t="s">
        <v>118</v>
      </c>
      <c r="D102" s="311"/>
      <c r="E102" s="104"/>
      <c r="F102" s="312" t="s">
        <v>55</v>
      </c>
      <c r="G102" s="312"/>
      <c r="H102" s="312"/>
      <c r="I102" s="105"/>
    </row>
    <row r="103" spans="1:9">
      <c r="A103" s="106"/>
      <c r="B103" s="103"/>
      <c r="C103" s="256"/>
      <c r="D103" s="103"/>
      <c r="E103" s="103"/>
      <c r="F103" s="103"/>
      <c r="G103" s="103"/>
      <c r="H103" s="103"/>
      <c r="I103" s="103"/>
    </row>
    <row r="104" spans="1:9">
      <c r="A104" s="106"/>
      <c r="B104" s="103"/>
      <c r="C104" s="256"/>
      <c r="D104" s="103"/>
      <c r="E104" s="103"/>
      <c r="F104" s="103"/>
      <c r="G104" s="103"/>
      <c r="H104" s="103"/>
      <c r="I104" s="103"/>
    </row>
    <row r="105" spans="1:9">
      <c r="A105" s="106"/>
      <c r="B105" s="103"/>
      <c r="C105" s="256"/>
      <c r="D105" s="103"/>
      <c r="E105" s="103"/>
      <c r="F105" s="103"/>
      <c r="G105" s="103"/>
      <c r="H105" s="103"/>
      <c r="I105" s="103"/>
    </row>
    <row r="106" spans="1:9">
      <c r="A106" s="106"/>
      <c r="B106" s="103"/>
      <c r="C106" s="256"/>
      <c r="D106" s="103"/>
      <c r="E106" s="103"/>
      <c r="F106" s="103"/>
      <c r="G106" s="103"/>
      <c r="H106" s="103"/>
      <c r="I106" s="103"/>
    </row>
    <row r="107" spans="1:9">
      <c r="A107" s="106"/>
      <c r="B107" s="103"/>
      <c r="C107" s="256"/>
      <c r="D107" s="103"/>
      <c r="E107" s="103"/>
      <c r="F107" s="103"/>
      <c r="G107" s="103"/>
      <c r="H107" s="103"/>
      <c r="I107" s="103"/>
    </row>
    <row r="108" spans="1:9">
      <c r="A108" s="106"/>
      <c r="B108" s="103"/>
      <c r="C108" s="256"/>
      <c r="D108" s="103"/>
      <c r="E108" s="103"/>
      <c r="F108" s="103"/>
      <c r="G108" s="103"/>
      <c r="H108" s="103"/>
      <c r="I108" s="103"/>
    </row>
    <row r="109" spans="1:9">
      <c r="A109" s="106"/>
      <c r="B109" s="103"/>
      <c r="C109" s="256"/>
      <c r="D109" s="103"/>
      <c r="E109" s="103"/>
      <c r="F109" s="103"/>
      <c r="G109" s="103"/>
      <c r="H109" s="103"/>
      <c r="I109" s="103"/>
    </row>
    <row r="110" spans="1:9">
      <c r="A110" s="107"/>
    </row>
    <row r="111" spans="1:9">
      <c r="A111" s="107"/>
    </row>
    <row r="112" spans="1:9">
      <c r="A112" s="107"/>
    </row>
    <row r="113" spans="1:1">
      <c r="A113" s="107"/>
    </row>
    <row r="114" spans="1:1">
      <c r="A114" s="107"/>
    </row>
    <row r="115" spans="1:1">
      <c r="A115" s="107"/>
    </row>
    <row r="116" spans="1:1">
      <c r="A116" s="107"/>
    </row>
    <row r="117" spans="1:1">
      <c r="A117" s="107"/>
    </row>
    <row r="118" spans="1:1">
      <c r="A118" s="107"/>
    </row>
    <row r="119" spans="1:1">
      <c r="A119" s="107"/>
    </row>
    <row r="120" spans="1:1">
      <c r="A120" s="107"/>
    </row>
    <row r="121" spans="1:1">
      <c r="A121" s="107"/>
    </row>
    <row r="122" spans="1:1">
      <c r="A122" s="107"/>
    </row>
    <row r="123" spans="1:1">
      <c r="A123" s="107"/>
    </row>
    <row r="124" spans="1:1">
      <c r="A124" s="107"/>
    </row>
    <row r="125" spans="1:1">
      <c r="A125" s="107"/>
    </row>
    <row r="126" spans="1:1">
      <c r="A126" s="107"/>
    </row>
    <row r="127" spans="1:1">
      <c r="A127" s="107"/>
    </row>
    <row r="128" spans="1:1">
      <c r="A128" s="107"/>
    </row>
    <row r="129" spans="1:1">
      <c r="A129" s="107"/>
    </row>
    <row r="130" spans="1:1">
      <c r="A130" s="107"/>
    </row>
    <row r="131" spans="1:1">
      <c r="A131" s="107"/>
    </row>
    <row r="132" spans="1:1">
      <c r="A132" s="107"/>
    </row>
    <row r="133" spans="1:1">
      <c r="A133" s="107"/>
    </row>
    <row r="134" spans="1:1">
      <c r="A134" s="107"/>
    </row>
    <row r="135" spans="1:1">
      <c r="A135" s="107"/>
    </row>
    <row r="136" spans="1:1">
      <c r="A136" s="107"/>
    </row>
    <row r="137" spans="1:1">
      <c r="A137" s="107"/>
    </row>
    <row r="138" spans="1:1">
      <c r="A138" s="107"/>
    </row>
    <row r="139" spans="1:1">
      <c r="A139" s="107"/>
    </row>
    <row r="140" spans="1:1">
      <c r="A140" s="107"/>
    </row>
    <row r="141" spans="1:1">
      <c r="A141" s="107"/>
    </row>
    <row r="142" spans="1:1">
      <c r="A142" s="107"/>
    </row>
    <row r="143" spans="1:1">
      <c r="A143" s="107"/>
    </row>
    <row r="144" spans="1:1">
      <c r="A144" s="107"/>
    </row>
    <row r="145" spans="1:1">
      <c r="A145" s="107"/>
    </row>
    <row r="146" spans="1:1">
      <c r="A146" s="107"/>
    </row>
    <row r="147" spans="1:1">
      <c r="A147" s="107"/>
    </row>
    <row r="148" spans="1:1">
      <c r="A148" s="107"/>
    </row>
    <row r="149" spans="1:1">
      <c r="A149" s="107"/>
    </row>
    <row r="150" spans="1:1">
      <c r="A150" s="107"/>
    </row>
    <row r="151" spans="1:1">
      <c r="A151" s="107"/>
    </row>
    <row r="152" spans="1:1">
      <c r="A152" s="107"/>
    </row>
    <row r="153" spans="1:1">
      <c r="A153" s="107"/>
    </row>
    <row r="154" spans="1:1">
      <c r="A154" s="107"/>
    </row>
    <row r="155" spans="1:1">
      <c r="A155" s="107"/>
    </row>
    <row r="156" spans="1:1">
      <c r="A156" s="107"/>
    </row>
    <row r="157" spans="1:1">
      <c r="A157" s="107"/>
    </row>
    <row r="158" spans="1:1">
      <c r="A158" s="107"/>
    </row>
    <row r="159" spans="1:1">
      <c r="A159" s="107"/>
    </row>
    <row r="160" spans="1:1">
      <c r="A160" s="107"/>
    </row>
    <row r="161" spans="1:1">
      <c r="A161" s="108"/>
    </row>
    <row r="162" spans="1:1">
      <c r="A162" s="108"/>
    </row>
    <row r="163" spans="1:1">
      <c r="A163" s="108"/>
    </row>
    <row r="164" spans="1:1">
      <c r="A164" s="108"/>
    </row>
    <row r="165" spans="1:1">
      <c r="A165" s="108"/>
    </row>
    <row r="166" spans="1:1">
      <c r="A166" s="108"/>
    </row>
    <row r="167" spans="1:1">
      <c r="A167" s="108"/>
    </row>
    <row r="168" spans="1:1">
      <c r="A168" s="108"/>
    </row>
    <row r="169" spans="1:1">
      <c r="A169" s="108"/>
    </row>
    <row r="170" spans="1:1">
      <c r="A170" s="108"/>
    </row>
    <row r="171" spans="1:1">
      <c r="A171" s="108"/>
    </row>
    <row r="172" spans="1:1">
      <c r="A172" s="108"/>
    </row>
    <row r="173" spans="1:1">
      <c r="A173" s="108"/>
    </row>
    <row r="174" spans="1:1">
      <c r="A174" s="108"/>
    </row>
    <row r="175" spans="1:1">
      <c r="A175" s="108"/>
    </row>
    <row r="176" spans="1:1">
      <c r="A176" s="108"/>
    </row>
    <row r="177" spans="1:1">
      <c r="A177" s="108"/>
    </row>
    <row r="178" spans="1:1">
      <c r="A178" s="108"/>
    </row>
    <row r="179" spans="1:1">
      <c r="A179" s="108"/>
    </row>
    <row r="180" spans="1:1">
      <c r="A180" s="108"/>
    </row>
    <row r="181" spans="1:1">
      <c r="A181" s="108"/>
    </row>
    <row r="182" spans="1:1">
      <c r="A182" s="108"/>
    </row>
    <row r="183" spans="1:1">
      <c r="A183" s="108"/>
    </row>
    <row r="184" spans="1:1">
      <c r="A184" s="108"/>
    </row>
    <row r="185" spans="1:1">
      <c r="A185" s="108"/>
    </row>
    <row r="186" spans="1:1">
      <c r="A186" s="108"/>
    </row>
    <row r="187" spans="1:1">
      <c r="A187" s="108"/>
    </row>
    <row r="188" spans="1:1">
      <c r="A188" s="108"/>
    </row>
    <row r="189" spans="1:1">
      <c r="A189" s="108"/>
    </row>
    <row r="190" spans="1:1">
      <c r="A190" s="108"/>
    </row>
    <row r="191" spans="1:1">
      <c r="A191" s="108"/>
    </row>
    <row r="192" spans="1:1">
      <c r="A192" s="108"/>
    </row>
    <row r="193" spans="1:1">
      <c r="A193" s="108"/>
    </row>
    <row r="194" spans="1:1">
      <c r="A194" s="108"/>
    </row>
    <row r="195" spans="1:1">
      <c r="A195" s="108"/>
    </row>
    <row r="196" spans="1:1">
      <c r="A196" s="108"/>
    </row>
    <row r="197" spans="1:1">
      <c r="A197" s="108"/>
    </row>
    <row r="198" spans="1:1">
      <c r="A198" s="108"/>
    </row>
    <row r="199" spans="1:1">
      <c r="A199" s="108"/>
    </row>
    <row r="200" spans="1:1">
      <c r="A200" s="108"/>
    </row>
    <row r="201" spans="1:1">
      <c r="A201" s="108"/>
    </row>
    <row r="202" spans="1:1">
      <c r="A202" s="108"/>
    </row>
    <row r="203" spans="1:1">
      <c r="A203" s="108"/>
    </row>
    <row r="204" spans="1:1">
      <c r="A204" s="108"/>
    </row>
    <row r="205" spans="1:1">
      <c r="A205" s="108"/>
    </row>
    <row r="206" spans="1:1">
      <c r="A206" s="108"/>
    </row>
    <row r="207" spans="1:1">
      <c r="A207" s="108"/>
    </row>
    <row r="208" spans="1:1">
      <c r="A208" s="108"/>
    </row>
    <row r="209" spans="1:1">
      <c r="A209" s="108"/>
    </row>
    <row r="210" spans="1:1">
      <c r="A210" s="108"/>
    </row>
    <row r="211" spans="1:1">
      <c r="A211" s="108"/>
    </row>
    <row r="212" spans="1:1">
      <c r="A212" s="108"/>
    </row>
    <row r="213" spans="1:1">
      <c r="A213" s="108"/>
    </row>
    <row r="214" spans="1:1">
      <c r="A214" s="108"/>
    </row>
    <row r="215" spans="1:1">
      <c r="A215" s="108"/>
    </row>
    <row r="216" spans="1:1">
      <c r="A216" s="108"/>
    </row>
    <row r="217" spans="1:1">
      <c r="A217" s="108"/>
    </row>
    <row r="218" spans="1:1">
      <c r="A218" s="108"/>
    </row>
    <row r="219" spans="1:1">
      <c r="A219" s="108"/>
    </row>
    <row r="220" spans="1:1">
      <c r="A220" s="108"/>
    </row>
    <row r="221" spans="1:1">
      <c r="A221" s="108"/>
    </row>
    <row r="222" spans="1:1">
      <c r="A222" s="108"/>
    </row>
    <row r="223" spans="1:1">
      <c r="A223" s="108"/>
    </row>
    <row r="224" spans="1:1">
      <c r="A224" s="108"/>
    </row>
    <row r="225" spans="1:1">
      <c r="A225" s="108"/>
    </row>
    <row r="226" spans="1:1">
      <c r="A226" s="108"/>
    </row>
    <row r="227" spans="1:1">
      <c r="A227" s="108"/>
    </row>
    <row r="228" spans="1:1">
      <c r="A228" s="108"/>
    </row>
    <row r="229" spans="1:1">
      <c r="A229" s="108"/>
    </row>
    <row r="230" spans="1:1">
      <c r="A230" s="108"/>
    </row>
    <row r="231" spans="1:1">
      <c r="A231" s="108"/>
    </row>
    <row r="232" spans="1:1">
      <c r="A232" s="108"/>
    </row>
    <row r="233" spans="1:1">
      <c r="A233" s="108"/>
    </row>
    <row r="234" spans="1:1">
      <c r="A234" s="108"/>
    </row>
    <row r="235" spans="1:1">
      <c r="A235" s="108"/>
    </row>
    <row r="236" spans="1:1">
      <c r="A236" s="108"/>
    </row>
    <row r="237" spans="1:1">
      <c r="A237" s="108"/>
    </row>
    <row r="238" spans="1:1">
      <c r="A238" s="108"/>
    </row>
    <row r="239" spans="1:1">
      <c r="A239" s="108"/>
    </row>
    <row r="240" spans="1:1">
      <c r="A240" s="108"/>
    </row>
    <row r="241" spans="1:1">
      <c r="A241" s="108"/>
    </row>
    <row r="242" spans="1:1">
      <c r="A242" s="108"/>
    </row>
    <row r="243" spans="1:1">
      <c r="A243" s="108"/>
    </row>
    <row r="244" spans="1:1">
      <c r="A244" s="108"/>
    </row>
    <row r="245" spans="1:1">
      <c r="A245" s="108"/>
    </row>
    <row r="246" spans="1:1">
      <c r="A246" s="108"/>
    </row>
    <row r="247" spans="1:1">
      <c r="A247" s="108"/>
    </row>
    <row r="248" spans="1:1">
      <c r="A248" s="108"/>
    </row>
    <row r="249" spans="1:1">
      <c r="A249" s="108"/>
    </row>
    <row r="250" spans="1:1">
      <c r="A250" s="108"/>
    </row>
    <row r="251" spans="1:1">
      <c r="A251" s="108"/>
    </row>
    <row r="252" spans="1:1">
      <c r="A252" s="108"/>
    </row>
    <row r="253" spans="1:1">
      <c r="A253" s="108"/>
    </row>
    <row r="254" spans="1:1">
      <c r="A254" s="108"/>
    </row>
    <row r="255" spans="1:1">
      <c r="A255" s="108"/>
    </row>
    <row r="256" spans="1:1">
      <c r="A256" s="108"/>
    </row>
    <row r="257" spans="1:1">
      <c r="A257" s="108"/>
    </row>
    <row r="258" spans="1:1">
      <c r="A258" s="108"/>
    </row>
    <row r="259" spans="1:1">
      <c r="A259" s="108"/>
    </row>
    <row r="260" spans="1:1">
      <c r="A260" s="108"/>
    </row>
    <row r="261" spans="1:1">
      <c r="A261" s="108"/>
    </row>
    <row r="262" spans="1:1">
      <c r="A262" s="108"/>
    </row>
    <row r="263" spans="1:1">
      <c r="A263" s="108"/>
    </row>
    <row r="264" spans="1:1">
      <c r="A264" s="108"/>
    </row>
    <row r="265" spans="1:1">
      <c r="A265" s="108"/>
    </row>
    <row r="266" spans="1:1">
      <c r="A266" s="108"/>
    </row>
    <row r="267" spans="1:1">
      <c r="A267" s="108"/>
    </row>
    <row r="268" spans="1:1">
      <c r="A268" s="108"/>
    </row>
    <row r="269" spans="1:1">
      <c r="A269" s="108"/>
    </row>
    <row r="270" spans="1:1">
      <c r="A270" s="108"/>
    </row>
    <row r="271" spans="1:1">
      <c r="A271" s="108"/>
    </row>
    <row r="272" spans="1:1">
      <c r="A272" s="108"/>
    </row>
    <row r="273" spans="1:1">
      <c r="A273" s="108"/>
    </row>
    <row r="274" spans="1:1">
      <c r="A274" s="108"/>
    </row>
    <row r="275" spans="1:1">
      <c r="A275" s="108"/>
    </row>
    <row r="276" spans="1:1">
      <c r="A276" s="108"/>
    </row>
    <row r="277" spans="1:1">
      <c r="A277" s="108"/>
    </row>
    <row r="278" spans="1:1">
      <c r="A278" s="108"/>
    </row>
    <row r="279" spans="1:1">
      <c r="A279" s="108"/>
    </row>
    <row r="280" spans="1:1">
      <c r="A280" s="108"/>
    </row>
    <row r="281" spans="1:1">
      <c r="A281" s="108"/>
    </row>
    <row r="282" spans="1:1">
      <c r="A282" s="108"/>
    </row>
    <row r="283" spans="1:1">
      <c r="A283" s="108"/>
    </row>
    <row r="284" spans="1:1">
      <c r="A284" s="108"/>
    </row>
    <row r="285" spans="1:1">
      <c r="A285" s="108"/>
    </row>
    <row r="286" spans="1:1">
      <c r="A286" s="108"/>
    </row>
    <row r="287" spans="1:1">
      <c r="A287" s="108"/>
    </row>
    <row r="288" spans="1:1">
      <c r="A288" s="108"/>
    </row>
    <row r="289" spans="1:1">
      <c r="A289" s="108"/>
    </row>
    <row r="290" spans="1:1">
      <c r="A290" s="108"/>
    </row>
    <row r="291" spans="1:1">
      <c r="A291" s="108"/>
    </row>
    <row r="292" spans="1:1">
      <c r="A292" s="108"/>
    </row>
    <row r="293" spans="1:1">
      <c r="A293" s="108"/>
    </row>
    <row r="294" spans="1:1">
      <c r="A294" s="108"/>
    </row>
    <row r="295" spans="1:1">
      <c r="A295" s="108"/>
    </row>
    <row r="296" spans="1:1">
      <c r="A296" s="108"/>
    </row>
    <row r="297" spans="1:1">
      <c r="A297" s="108"/>
    </row>
    <row r="298" spans="1:1">
      <c r="A298" s="108"/>
    </row>
    <row r="299" spans="1:1">
      <c r="A299" s="108"/>
    </row>
    <row r="300" spans="1:1">
      <c r="A300" s="108"/>
    </row>
    <row r="301" spans="1:1">
      <c r="A301" s="108"/>
    </row>
    <row r="302" spans="1:1">
      <c r="A302" s="108"/>
    </row>
    <row r="303" spans="1:1">
      <c r="A303" s="108"/>
    </row>
    <row r="304" spans="1:1">
      <c r="A304" s="108"/>
    </row>
    <row r="305" spans="1:1">
      <c r="A305" s="108"/>
    </row>
    <row r="306" spans="1:1">
      <c r="A306" s="108"/>
    </row>
    <row r="307" spans="1:1">
      <c r="A307" s="108"/>
    </row>
    <row r="308" spans="1:1">
      <c r="A308" s="108"/>
    </row>
    <row r="309" spans="1:1">
      <c r="A309" s="108"/>
    </row>
    <row r="310" spans="1:1">
      <c r="A310" s="108"/>
    </row>
    <row r="311" spans="1:1">
      <c r="A311" s="108"/>
    </row>
    <row r="312" spans="1:1">
      <c r="A312" s="108"/>
    </row>
    <row r="313" spans="1:1">
      <c r="A313" s="108"/>
    </row>
    <row r="314" spans="1:1">
      <c r="A314" s="108"/>
    </row>
    <row r="315" spans="1:1">
      <c r="A315" s="108"/>
    </row>
    <row r="316" spans="1:1">
      <c r="A316" s="108"/>
    </row>
    <row r="317" spans="1:1">
      <c r="A317" s="108"/>
    </row>
    <row r="318" spans="1:1">
      <c r="A318" s="108"/>
    </row>
    <row r="319" spans="1:1">
      <c r="A319" s="108"/>
    </row>
    <row r="320" spans="1:1">
      <c r="A320" s="108"/>
    </row>
    <row r="321" spans="1:1">
      <c r="A321" s="108"/>
    </row>
    <row r="322" spans="1:1">
      <c r="A322" s="108"/>
    </row>
    <row r="323" spans="1:1">
      <c r="A323" s="108"/>
    </row>
    <row r="324" spans="1:1">
      <c r="A324" s="108"/>
    </row>
    <row r="325" spans="1:1">
      <c r="A325" s="108"/>
    </row>
    <row r="326" spans="1:1">
      <c r="A326" s="108"/>
    </row>
    <row r="327" spans="1:1">
      <c r="A327" s="108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24" right="0.16" top="0.2" bottom="0.2" header="0.19685039370078741" footer="0.11811023622047245"/>
  <pageSetup paperSize="9" scale="51" orientation="landscape" verticalDpi="300" r:id="rId1"/>
  <headerFooter alignWithMargins="0"/>
  <ignoredErrors>
    <ignoredError sqref="H92 H94 G78:G81 G23:G25 G73:G75 G49:G51 G14:G22 G71 H57:H62 G63:G69 H13:H25 H63:H84 G57:G62 H87:H88 F92:G92 G89:G91 H89:H91 C92:E92 G26:G48 H26:H56 H95:H9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2:G237"/>
  <sheetViews>
    <sheetView view="pageBreakPreview" zoomScale="80" zoomScaleSheetLayoutView="80" workbookViewId="0">
      <selection activeCell="O10" sqref="O10"/>
    </sheetView>
  </sheetViews>
  <sheetFormatPr defaultRowHeight="18.75"/>
  <cols>
    <col min="1" max="1" width="60.28515625" style="80" customWidth="1"/>
    <col min="2" max="2" width="12.5703125" style="81" customWidth="1"/>
    <col min="3" max="3" width="14.85546875" style="81" customWidth="1"/>
    <col min="4" max="4" width="16.140625" style="81" customWidth="1"/>
    <col min="5" max="5" width="16.7109375" style="81" customWidth="1"/>
    <col min="6" max="6" width="16.140625" style="81" customWidth="1"/>
    <col min="7" max="7" width="17.140625" style="81" customWidth="1"/>
    <col min="8" max="16384" width="9.140625" style="80"/>
  </cols>
  <sheetData>
    <row r="2" spans="1:7" ht="33.75" customHeight="1">
      <c r="A2" s="470" t="s">
        <v>224</v>
      </c>
      <c r="B2" s="470"/>
      <c r="C2" s="470"/>
      <c r="D2" s="470"/>
      <c r="E2" s="470"/>
      <c r="F2" s="470"/>
      <c r="G2" s="470"/>
    </row>
    <row r="3" spans="1:7" ht="28.5" customHeight="1">
      <c r="A3" s="83"/>
      <c r="B3" s="84"/>
      <c r="C3" s="84"/>
      <c r="D3" s="83"/>
      <c r="E3" s="83"/>
      <c r="F3" s="83"/>
      <c r="G3" s="84"/>
    </row>
    <row r="4" spans="1:7" ht="60" customHeight="1">
      <c r="A4" s="218" t="s">
        <v>105</v>
      </c>
      <c r="B4" s="219" t="s">
        <v>7</v>
      </c>
      <c r="C4" s="219" t="s">
        <v>245</v>
      </c>
      <c r="D4" s="219" t="s">
        <v>246</v>
      </c>
      <c r="E4" s="219" t="s">
        <v>247</v>
      </c>
      <c r="F4" s="219" t="s">
        <v>206</v>
      </c>
      <c r="G4" s="220" t="s">
        <v>205</v>
      </c>
    </row>
    <row r="5" spans="1:7" ht="23.25" customHeight="1">
      <c r="A5" s="221">
        <v>1</v>
      </c>
      <c r="B5" s="222">
        <v>2</v>
      </c>
      <c r="C5" s="222">
        <v>3</v>
      </c>
      <c r="D5" s="222">
        <v>4</v>
      </c>
      <c r="E5" s="222">
        <v>5</v>
      </c>
      <c r="F5" s="222">
        <v>6</v>
      </c>
      <c r="G5" s="222">
        <v>7</v>
      </c>
    </row>
    <row r="6" spans="1:7" ht="44.25" customHeight="1">
      <c r="A6" s="223" t="s">
        <v>207</v>
      </c>
      <c r="B6" s="222">
        <v>6000</v>
      </c>
      <c r="C6" s="222"/>
      <c r="D6" s="224">
        <f>D7+D10</f>
        <v>0</v>
      </c>
      <c r="E6" s="224">
        <f>E7+E10</f>
        <v>0</v>
      </c>
      <c r="F6" s="224">
        <f>E6-D6</f>
        <v>0</v>
      </c>
      <c r="G6" s="224" t="e">
        <f>(E6/D6)*100</f>
        <v>#DIV/0!</v>
      </c>
    </row>
    <row r="7" spans="1:7" ht="31.5" customHeight="1">
      <c r="A7" s="225" t="s">
        <v>208</v>
      </c>
      <c r="B7" s="226">
        <v>6010</v>
      </c>
      <c r="C7" s="226"/>
      <c r="D7" s="227"/>
      <c r="E7" s="227"/>
      <c r="F7" s="224">
        <f t="shared" ref="F7:F12" si="0">E7-D7</f>
        <v>0</v>
      </c>
      <c r="G7" s="224" t="e">
        <f t="shared" ref="G7:G12" si="1">(E7/D7)*100</f>
        <v>#DIV/0!</v>
      </c>
    </row>
    <row r="8" spans="1:7" ht="21.75" customHeight="1">
      <c r="A8" s="225"/>
      <c r="B8" s="226"/>
      <c r="C8" s="226"/>
      <c r="D8" s="227"/>
      <c r="E8" s="227"/>
      <c r="F8" s="224">
        <f t="shared" si="0"/>
        <v>0</v>
      </c>
      <c r="G8" s="224" t="e">
        <f t="shared" si="1"/>
        <v>#DIV/0!</v>
      </c>
    </row>
    <row r="9" spans="1:7" ht="23.25" customHeight="1">
      <c r="A9" s="228"/>
      <c r="B9" s="222"/>
      <c r="C9" s="222"/>
      <c r="D9" s="224"/>
      <c r="E9" s="224"/>
      <c r="F9" s="224">
        <f t="shared" si="0"/>
        <v>0</v>
      </c>
      <c r="G9" s="224" t="e">
        <f t="shared" si="1"/>
        <v>#DIV/0!</v>
      </c>
    </row>
    <row r="10" spans="1:7" s="88" customFormat="1" ht="26.25" customHeight="1">
      <c r="A10" s="229" t="s">
        <v>209</v>
      </c>
      <c r="B10" s="230">
        <v>6020</v>
      </c>
      <c r="C10" s="230"/>
      <c r="D10" s="227"/>
      <c r="E10" s="227"/>
      <c r="F10" s="224">
        <f t="shared" si="0"/>
        <v>0</v>
      </c>
      <c r="G10" s="224" t="e">
        <f t="shared" si="1"/>
        <v>#DIV/0!</v>
      </c>
    </row>
    <row r="11" spans="1:7" ht="23.25" customHeight="1">
      <c r="A11" s="228"/>
      <c r="B11" s="222"/>
      <c r="C11" s="222"/>
      <c r="D11" s="224"/>
      <c r="E11" s="224"/>
      <c r="F11" s="224">
        <f t="shared" si="0"/>
        <v>0</v>
      </c>
      <c r="G11" s="224" t="e">
        <f t="shared" si="1"/>
        <v>#DIV/0!</v>
      </c>
    </row>
    <row r="12" spans="1:7" ht="24" customHeight="1">
      <c r="A12" s="228"/>
      <c r="B12" s="222"/>
      <c r="C12" s="222"/>
      <c r="D12" s="224"/>
      <c r="E12" s="224"/>
      <c r="F12" s="224">
        <f t="shared" si="0"/>
        <v>0</v>
      </c>
      <c r="G12" s="224" t="e">
        <f t="shared" si="1"/>
        <v>#DIV/0!</v>
      </c>
    </row>
    <row r="13" spans="1:7">
      <c r="A13" s="157"/>
      <c r="B13" s="158"/>
      <c r="C13" s="158"/>
      <c r="D13" s="159"/>
      <c r="E13" s="160"/>
      <c r="F13" s="160"/>
      <c r="G13" s="160"/>
    </row>
    <row r="14" spans="1:7" ht="26.25" customHeight="1">
      <c r="A14" s="136" t="s">
        <v>185</v>
      </c>
      <c r="B14" s="137"/>
      <c r="C14" s="137"/>
      <c r="D14" s="231" t="s">
        <v>57</v>
      </c>
      <c r="E14" s="161"/>
      <c r="F14" s="469" t="s">
        <v>197</v>
      </c>
      <c r="G14" s="469"/>
    </row>
    <row r="15" spans="1:7">
      <c r="A15" s="103" t="s">
        <v>187</v>
      </c>
      <c r="B15" s="104"/>
      <c r="C15" s="104"/>
      <c r="D15" s="103" t="s">
        <v>192</v>
      </c>
      <c r="E15" s="103"/>
      <c r="F15" s="312" t="s">
        <v>119</v>
      </c>
      <c r="G15" s="312"/>
    </row>
    <row r="16" spans="1:7">
      <c r="A16" s="157"/>
      <c r="B16" s="158"/>
      <c r="C16" s="158"/>
      <c r="D16" s="159"/>
      <c r="E16" s="160"/>
      <c r="F16" s="160"/>
      <c r="G16" s="160"/>
    </row>
    <row r="17" spans="1:7">
      <c r="A17" s="157"/>
      <c r="B17" s="158"/>
      <c r="C17" s="158"/>
      <c r="D17" s="159"/>
      <c r="E17" s="160"/>
      <c r="F17" s="160"/>
      <c r="G17" s="160"/>
    </row>
    <row r="18" spans="1:7">
      <c r="A18" s="157"/>
      <c r="B18" s="158"/>
      <c r="C18" s="158"/>
      <c r="D18" s="159"/>
      <c r="E18" s="160"/>
      <c r="F18" s="160"/>
      <c r="G18" s="160"/>
    </row>
    <row r="19" spans="1:7">
      <c r="A19" s="157"/>
      <c r="B19" s="158"/>
      <c r="C19" s="158"/>
      <c r="D19" s="159"/>
      <c r="E19" s="160"/>
      <c r="F19" s="160"/>
      <c r="G19" s="160"/>
    </row>
    <row r="20" spans="1:7">
      <c r="A20" s="157"/>
      <c r="B20" s="158"/>
      <c r="C20" s="158"/>
      <c r="D20" s="159"/>
      <c r="E20" s="160"/>
      <c r="F20" s="160"/>
      <c r="G20" s="160"/>
    </row>
    <row r="21" spans="1:7">
      <c r="A21" s="157"/>
      <c r="B21" s="158"/>
      <c r="C21" s="158"/>
      <c r="D21" s="159"/>
      <c r="E21" s="160"/>
      <c r="F21" s="160"/>
      <c r="G21" s="160"/>
    </row>
    <row r="22" spans="1:7">
      <c r="A22" s="157"/>
      <c r="B22" s="158"/>
      <c r="C22" s="158"/>
      <c r="D22" s="159"/>
      <c r="E22" s="160"/>
      <c r="F22" s="160"/>
      <c r="G22" s="160"/>
    </row>
    <row r="23" spans="1:7">
      <c r="A23" s="157"/>
      <c r="B23" s="158"/>
      <c r="C23" s="158"/>
      <c r="D23" s="159"/>
      <c r="E23" s="160"/>
      <c r="F23" s="160"/>
      <c r="G23" s="160"/>
    </row>
    <row r="24" spans="1:7">
      <c r="A24" s="157"/>
      <c r="B24" s="158"/>
      <c r="C24" s="158"/>
      <c r="D24" s="159"/>
      <c r="E24" s="160"/>
      <c r="F24" s="160"/>
      <c r="G24" s="160"/>
    </row>
    <row r="25" spans="1:7">
      <c r="A25" s="157"/>
      <c r="B25" s="158"/>
      <c r="C25" s="158"/>
      <c r="D25" s="159"/>
      <c r="E25" s="160"/>
      <c r="F25" s="160"/>
      <c r="G25" s="160"/>
    </row>
    <row r="26" spans="1:7">
      <c r="A26" s="157"/>
      <c r="B26" s="158"/>
      <c r="C26" s="158"/>
      <c r="D26" s="159"/>
      <c r="E26" s="160"/>
      <c r="F26" s="160"/>
      <c r="G26" s="160"/>
    </row>
    <row r="27" spans="1:7">
      <c r="A27" s="157"/>
      <c r="B27" s="158"/>
      <c r="C27" s="158"/>
      <c r="D27" s="159"/>
      <c r="E27" s="160"/>
      <c r="F27" s="160"/>
      <c r="G27" s="160"/>
    </row>
    <row r="28" spans="1:7">
      <c r="A28" s="157"/>
      <c r="B28" s="158"/>
      <c r="C28" s="158"/>
      <c r="D28" s="159"/>
      <c r="E28" s="160"/>
      <c r="F28" s="160"/>
      <c r="G28" s="160"/>
    </row>
    <row r="29" spans="1:7">
      <c r="A29" s="157"/>
      <c r="B29" s="158"/>
      <c r="C29" s="158"/>
      <c r="D29" s="159"/>
      <c r="E29" s="160"/>
      <c r="F29" s="160"/>
      <c r="G29" s="160"/>
    </row>
    <row r="30" spans="1:7">
      <c r="A30" s="157"/>
      <c r="B30" s="158"/>
      <c r="C30" s="158"/>
      <c r="D30" s="159"/>
      <c r="E30" s="160"/>
      <c r="F30" s="160"/>
      <c r="G30" s="160"/>
    </row>
    <row r="31" spans="1:7">
      <c r="A31" s="157"/>
      <c r="B31" s="158"/>
      <c r="C31" s="158"/>
      <c r="D31" s="159"/>
      <c r="E31" s="160"/>
      <c r="F31" s="160"/>
      <c r="G31" s="160"/>
    </row>
    <row r="32" spans="1:7">
      <c r="A32" s="157"/>
      <c r="B32" s="158"/>
      <c r="C32" s="158"/>
      <c r="D32" s="159"/>
      <c r="E32" s="160"/>
      <c r="F32" s="160"/>
      <c r="G32" s="160"/>
    </row>
    <row r="33" spans="1:7">
      <c r="A33" s="157"/>
      <c r="B33" s="158"/>
      <c r="C33" s="158"/>
      <c r="D33" s="159"/>
      <c r="E33" s="160"/>
      <c r="F33" s="160"/>
      <c r="G33" s="160"/>
    </row>
    <row r="34" spans="1:7">
      <c r="A34" s="157"/>
      <c r="B34" s="158"/>
      <c r="C34" s="158"/>
      <c r="D34" s="159"/>
      <c r="E34" s="160"/>
      <c r="F34" s="160"/>
      <c r="G34" s="160"/>
    </row>
    <row r="35" spans="1:7">
      <c r="A35" s="157"/>
      <c r="B35" s="158"/>
      <c r="C35" s="158"/>
      <c r="D35" s="159"/>
      <c r="E35" s="160"/>
      <c r="F35" s="160"/>
      <c r="G35" s="160"/>
    </row>
    <row r="36" spans="1:7">
      <c r="A36" s="157"/>
      <c r="B36" s="158"/>
      <c r="C36" s="158"/>
      <c r="D36" s="159"/>
      <c r="E36" s="160"/>
      <c r="F36" s="160"/>
      <c r="G36" s="160"/>
    </row>
    <row r="37" spans="1:7">
      <c r="A37" s="157"/>
      <c r="B37" s="158"/>
      <c r="C37" s="158"/>
      <c r="D37" s="159"/>
      <c r="E37" s="160"/>
      <c r="F37" s="160"/>
      <c r="G37" s="160"/>
    </row>
    <row r="38" spans="1:7">
      <c r="A38" s="157"/>
      <c r="B38" s="158"/>
      <c r="C38" s="158"/>
      <c r="D38" s="159"/>
      <c r="E38" s="160"/>
      <c r="F38" s="160"/>
      <c r="G38" s="160"/>
    </row>
    <row r="39" spans="1:7">
      <c r="A39" s="157"/>
      <c r="B39" s="158"/>
      <c r="C39" s="158"/>
      <c r="D39" s="159"/>
      <c r="E39" s="160"/>
      <c r="F39" s="160"/>
      <c r="G39" s="160"/>
    </row>
    <row r="40" spans="1:7">
      <c r="A40" s="157"/>
      <c r="B40" s="158"/>
      <c r="C40" s="158"/>
      <c r="D40" s="159"/>
      <c r="E40" s="160"/>
      <c r="F40" s="160"/>
      <c r="G40" s="160"/>
    </row>
    <row r="41" spans="1:7">
      <c r="A41" s="157"/>
      <c r="B41" s="158"/>
      <c r="C41" s="158"/>
      <c r="D41" s="159"/>
      <c r="E41" s="160"/>
      <c r="F41" s="160"/>
      <c r="G41" s="160"/>
    </row>
    <row r="42" spans="1:7">
      <c r="A42" s="157"/>
      <c r="B42" s="158"/>
      <c r="C42" s="158"/>
      <c r="D42" s="159"/>
      <c r="E42" s="160"/>
      <c r="F42" s="160"/>
      <c r="G42" s="160"/>
    </row>
    <row r="43" spans="1:7">
      <c r="A43" s="157"/>
      <c r="B43" s="158"/>
      <c r="C43" s="158"/>
      <c r="D43" s="159"/>
      <c r="E43" s="160"/>
      <c r="F43" s="160"/>
      <c r="G43" s="160"/>
    </row>
    <row r="44" spans="1:7">
      <c r="A44" s="157"/>
      <c r="B44" s="158"/>
      <c r="C44" s="158"/>
      <c r="D44" s="159"/>
      <c r="E44" s="160"/>
      <c r="F44" s="160"/>
      <c r="G44" s="160"/>
    </row>
    <row r="45" spans="1:7">
      <c r="A45" s="157"/>
      <c r="B45" s="158"/>
      <c r="C45" s="158"/>
      <c r="D45" s="159"/>
      <c r="E45" s="160"/>
      <c r="F45" s="160"/>
      <c r="G45" s="160"/>
    </row>
    <row r="46" spans="1:7">
      <c r="A46" s="157"/>
      <c r="B46" s="158"/>
      <c r="C46" s="158"/>
      <c r="D46" s="159"/>
      <c r="E46" s="160"/>
      <c r="F46" s="160"/>
      <c r="G46" s="160"/>
    </row>
    <row r="47" spans="1:7">
      <c r="A47" s="157"/>
      <c r="D47" s="162"/>
      <c r="E47" s="163"/>
      <c r="F47" s="163"/>
      <c r="G47" s="163"/>
    </row>
    <row r="48" spans="1:7">
      <c r="A48" s="107"/>
      <c r="D48" s="162"/>
      <c r="E48" s="163"/>
      <c r="F48" s="163"/>
      <c r="G48" s="163"/>
    </row>
    <row r="49" spans="1:7">
      <c r="A49" s="107"/>
      <c r="D49" s="162"/>
      <c r="E49" s="163"/>
      <c r="F49" s="163"/>
      <c r="G49" s="163"/>
    </row>
    <row r="50" spans="1:7">
      <c r="A50" s="107"/>
      <c r="D50" s="162"/>
      <c r="E50" s="163"/>
      <c r="F50" s="163"/>
      <c r="G50" s="163"/>
    </row>
    <row r="51" spans="1:7">
      <c r="A51" s="107"/>
      <c r="D51" s="162"/>
      <c r="E51" s="163"/>
      <c r="F51" s="163"/>
      <c r="G51" s="163"/>
    </row>
    <row r="52" spans="1:7">
      <c r="A52" s="107"/>
      <c r="D52" s="162"/>
      <c r="E52" s="163"/>
      <c r="F52" s="163"/>
      <c r="G52" s="163"/>
    </row>
    <row r="53" spans="1:7">
      <c r="A53" s="107"/>
      <c r="D53" s="162"/>
      <c r="E53" s="163"/>
      <c r="F53" s="163"/>
      <c r="G53" s="163"/>
    </row>
    <row r="54" spans="1:7">
      <c r="A54" s="107"/>
      <c r="D54" s="162"/>
      <c r="E54" s="163"/>
      <c r="F54" s="163"/>
      <c r="G54" s="163"/>
    </row>
    <row r="55" spans="1:7">
      <c r="A55" s="107"/>
      <c r="D55" s="162"/>
      <c r="E55" s="163"/>
      <c r="F55" s="163"/>
      <c r="G55" s="163"/>
    </row>
    <row r="56" spans="1:7">
      <c r="A56" s="107"/>
      <c r="D56" s="162"/>
      <c r="E56" s="163"/>
      <c r="F56" s="163"/>
      <c r="G56" s="163"/>
    </row>
    <row r="57" spans="1:7">
      <c r="A57" s="107"/>
      <c r="D57" s="162"/>
      <c r="E57" s="163"/>
      <c r="F57" s="163"/>
      <c r="G57" s="163"/>
    </row>
    <row r="58" spans="1:7">
      <c r="A58" s="107"/>
      <c r="D58" s="162"/>
      <c r="E58" s="163"/>
      <c r="F58" s="163"/>
      <c r="G58" s="163"/>
    </row>
    <row r="59" spans="1:7">
      <c r="A59" s="107"/>
      <c r="D59" s="162"/>
      <c r="E59" s="163"/>
      <c r="F59" s="163"/>
      <c r="G59" s="163"/>
    </row>
    <row r="60" spans="1:7">
      <c r="A60" s="107"/>
      <c r="D60" s="162"/>
      <c r="E60" s="163"/>
      <c r="F60" s="163"/>
      <c r="G60" s="163"/>
    </row>
    <row r="61" spans="1:7">
      <c r="A61" s="107"/>
      <c r="D61" s="162"/>
      <c r="E61" s="163"/>
      <c r="F61" s="163"/>
      <c r="G61" s="163"/>
    </row>
    <row r="62" spans="1:7">
      <c r="A62" s="107"/>
      <c r="D62" s="162"/>
      <c r="E62" s="163"/>
      <c r="F62" s="163"/>
      <c r="G62" s="163"/>
    </row>
    <row r="63" spans="1:7">
      <c r="A63" s="107"/>
      <c r="D63" s="162"/>
      <c r="E63" s="163"/>
      <c r="F63" s="163"/>
      <c r="G63" s="163"/>
    </row>
    <row r="64" spans="1:7">
      <c r="A64" s="107"/>
      <c r="D64" s="162"/>
      <c r="E64" s="163"/>
      <c r="F64" s="163"/>
      <c r="G64" s="163"/>
    </row>
    <row r="65" spans="1:7">
      <c r="A65" s="107"/>
      <c r="D65" s="162"/>
      <c r="E65" s="163"/>
      <c r="F65" s="163"/>
      <c r="G65" s="163"/>
    </row>
    <row r="66" spans="1:7">
      <c r="A66" s="107"/>
      <c r="D66" s="162"/>
      <c r="E66" s="163"/>
      <c r="F66" s="163"/>
      <c r="G66" s="163"/>
    </row>
    <row r="67" spans="1:7">
      <c r="A67" s="107"/>
      <c r="D67" s="162"/>
      <c r="E67" s="163"/>
      <c r="F67" s="163"/>
      <c r="G67" s="163"/>
    </row>
    <row r="68" spans="1:7">
      <c r="A68" s="107"/>
      <c r="D68" s="162"/>
      <c r="E68" s="163"/>
      <c r="F68" s="163"/>
      <c r="G68" s="163"/>
    </row>
    <row r="69" spans="1:7">
      <c r="A69" s="107"/>
      <c r="D69" s="162"/>
      <c r="E69" s="163"/>
      <c r="F69" s="163"/>
      <c r="G69" s="163"/>
    </row>
    <row r="70" spans="1:7">
      <c r="A70" s="107"/>
    </row>
    <row r="71" spans="1:7">
      <c r="A71" s="108"/>
    </row>
    <row r="72" spans="1:7">
      <c r="A72" s="108"/>
    </row>
    <row r="73" spans="1:7">
      <c r="A73" s="108"/>
    </row>
    <row r="74" spans="1:7">
      <c r="A74" s="108"/>
    </row>
    <row r="75" spans="1:7">
      <c r="A75" s="108"/>
    </row>
    <row r="76" spans="1:7">
      <c r="A76" s="108"/>
    </row>
    <row r="77" spans="1:7">
      <c r="A77" s="108"/>
    </row>
    <row r="78" spans="1:7">
      <c r="A78" s="108"/>
    </row>
    <row r="79" spans="1:7">
      <c r="A79" s="108"/>
    </row>
    <row r="80" spans="1:7">
      <c r="A80" s="108"/>
    </row>
    <row r="81" spans="1:1">
      <c r="A81" s="108"/>
    </row>
    <row r="82" spans="1:1">
      <c r="A82" s="108"/>
    </row>
    <row r="83" spans="1:1">
      <c r="A83" s="108"/>
    </row>
    <row r="84" spans="1:1">
      <c r="A84" s="108"/>
    </row>
    <row r="85" spans="1:1">
      <c r="A85" s="108"/>
    </row>
    <row r="86" spans="1:1">
      <c r="A86" s="108"/>
    </row>
    <row r="87" spans="1:1">
      <c r="A87" s="108"/>
    </row>
    <row r="88" spans="1:1">
      <c r="A88" s="108"/>
    </row>
    <row r="89" spans="1:1">
      <c r="A89" s="108"/>
    </row>
    <row r="90" spans="1:1">
      <c r="A90" s="108"/>
    </row>
    <row r="91" spans="1:1">
      <c r="A91" s="108"/>
    </row>
    <row r="92" spans="1:1">
      <c r="A92" s="108"/>
    </row>
    <row r="93" spans="1:1">
      <c r="A93" s="108"/>
    </row>
    <row r="94" spans="1:1">
      <c r="A94" s="108"/>
    </row>
    <row r="95" spans="1:1">
      <c r="A95" s="108"/>
    </row>
    <row r="96" spans="1:1">
      <c r="A96" s="108"/>
    </row>
    <row r="97" spans="1:1">
      <c r="A97" s="108"/>
    </row>
    <row r="98" spans="1:1">
      <c r="A98" s="108"/>
    </row>
    <row r="99" spans="1:1">
      <c r="A99" s="108"/>
    </row>
    <row r="100" spans="1:1">
      <c r="A100" s="108"/>
    </row>
    <row r="101" spans="1:1">
      <c r="A101" s="108"/>
    </row>
    <row r="102" spans="1:1">
      <c r="A102" s="108"/>
    </row>
    <row r="103" spans="1:1">
      <c r="A103" s="108"/>
    </row>
    <row r="104" spans="1:1">
      <c r="A104" s="108"/>
    </row>
    <row r="105" spans="1:1">
      <c r="A105" s="108"/>
    </row>
    <row r="106" spans="1:1">
      <c r="A106" s="108"/>
    </row>
    <row r="107" spans="1:1">
      <c r="A107" s="108"/>
    </row>
    <row r="108" spans="1:1">
      <c r="A108" s="108"/>
    </row>
    <row r="109" spans="1:1">
      <c r="A109" s="108"/>
    </row>
    <row r="110" spans="1:1">
      <c r="A110" s="108"/>
    </row>
    <row r="111" spans="1:1">
      <c r="A111" s="108"/>
    </row>
    <row r="112" spans="1:1">
      <c r="A112" s="108"/>
    </row>
    <row r="113" spans="1:1">
      <c r="A113" s="108"/>
    </row>
    <row r="114" spans="1:1">
      <c r="A114" s="108"/>
    </row>
    <row r="115" spans="1:1">
      <c r="A115" s="108"/>
    </row>
    <row r="116" spans="1:1">
      <c r="A116" s="108"/>
    </row>
    <row r="117" spans="1:1">
      <c r="A117" s="108"/>
    </row>
    <row r="118" spans="1:1">
      <c r="A118" s="108"/>
    </row>
    <row r="119" spans="1:1">
      <c r="A119" s="108"/>
    </row>
    <row r="120" spans="1:1">
      <c r="A120" s="108"/>
    </row>
    <row r="121" spans="1:1">
      <c r="A121" s="108"/>
    </row>
    <row r="122" spans="1:1">
      <c r="A122" s="108"/>
    </row>
    <row r="123" spans="1:1">
      <c r="A123" s="108"/>
    </row>
    <row r="124" spans="1:1">
      <c r="A124" s="108"/>
    </row>
    <row r="125" spans="1:1">
      <c r="A125" s="108"/>
    </row>
    <row r="126" spans="1:1">
      <c r="A126" s="108"/>
    </row>
    <row r="127" spans="1:1">
      <c r="A127" s="108"/>
    </row>
    <row r="128" spans="1:1">
      <c r="A128" s="108"/>
    </row>
    <row r="129" spans="1:1">
      <c r="A129" s="108"/>
    </row>
    <row r="130" spans="1:1">
      <c r="A130" s="108"/>
    </row>
    <row r="131" spans="1:1">
      <c r="A131" s="108"/>
    </row>
    <row r="132" spans="1:1">
      <c r="A132" s="108"/>
    </row>
    <row r="133" spans="1:1">
      <c r="A133" s="108"/>
    </row>
    <row r="134" spans="1:1">
      <c r="A134" s="108"/>
    </row>
    <row r="135" spans="1:1">
      <c r="A135" s="108"/>
    </row>
    <row r="136" spans="1:1">
      <c r="A136" s="108"/>
    </row>
    <row r="137" spans="1:1">
      <c r="A137" s="108"/>
    </row>
    <row r="138" spans="1:1">
      <c r="A138" s="108"/>
    </row>
    <row r="139" spans="1:1">
      <c r="A139" s="108"/>
    </row>
    <row r="140" spans="1:1">
      <c r="A140" s="108"/>
    </row>
    <row r="141" spans="1:1">
      <c r="A141" s="108"/>
    </row>
    <row r="142" spans="1:1">
      <c r="A142" s="108"/>
    </row>
    <row r="143" spans="1:1">
      <c r="A143" s="108"/>
    </row>
    <row r="144" spans="1:1">
      <c r="A144" s="108"/>
    </row>
    <row r="145" spans="1:1">
      <c r="A145" s="108"/>
    </row>
    <row r="146" spans="1:1">
      <c r="A146" s="108"/>
    </row>
    <row r="147" spans="1:1">
      <c r="A147" s="108"/>
    </row>
    <row r="148" spans="1:1">
      <c r="A148" s="108"/>
    </row>
    <row r="149" spans="1:1">
      <c r="A149" s="108"/>
    </row>
    <row r="150" spans="1:1">
      <c r="A150" s="108"/>
    </row>
    <row r="151" spans="1:1">
      <c r="A151" s="108"/>
    </row>
    <row r="152" spans="1:1">
      <c r="A152" s="108"/>
    </row>
    <row r="153" spans="1:1">
      <c r="A153" s="108"/>
    </row>
    <row r="154" spans="1:1">
      <c r="A154" s="108"/>
    </row>
    <row r="155" spans="1:1">
      <c r="A155" s="108"/>
    </row>
    <row r="156" spans="1:1">
      <c r="A156" s="108"/>
    </row>
    <row r="157" spans="1:1">
      <c r="A157" s="108"/>
    </row>
    <row r="158" spans="1:1">
      <c r="A158" s="108"/>
    </row>
    <row r="159" spans="1:1">
      <c r="A159" s="108"/>
    </row>
    <row r="160" spans="1:1">
      <c r="A160" s="108"/>
    </row>
    <row r="161" spans="1:1">
      <c r="A161" s="108"/>
    </row>
    <row r="162" spans="1:1">
      <c r="A162" s="108"/>
    </row>
    <row r="163" spans="1:1">
      <c r="A163" s="108"/>
    </row>
    <row r="164" spans="1:1">
      <c r="A164" s="108"/>
    </row>
    <row r="165" spans="1:1">
      <c r="A165" s="108"/>
    </row>
    <row r="166" spans="1:1">
      <c r="A166" s="108"/>
    </row>
    <row r="167" spans="1:1">
      <c r="A167" s="108"/>
    </row>
    <row r="168" spans="1:1">
      <c r="A168" s="108"/>
    </row>
    <row r="169" spans="1:1">
      <c r="A169" s="108"/>
    </row>
    <row r="170" spans="1:1">
      <c r="A170" s="108"/>
    </row>
    <row r="171" spans="1:1">
      <c r="A171" s="108"/>
    </row>
    <row r="172" spans="1:1">
      <c r="A172" s="108"/>
    </row>
    <row r="173" spans="1:1">
      <c r="A173" s="108"/>
    </row>
    <row r="174" spans="1:1">
      <c r="A174" s="108"/>
    </row>
    <row r="175" spans="1:1">
      <c r="A175" s="108"/>
    </row>
    <row r="176" spans="1:1">
      <c r="A176" s="108"/>
    </row>
    <row r="177" spans="1:1">
      <c r="A177" s="108"/>
    </row>
    <row r="178" spans="1:1">
      <c r="A178" s="108"/>
    </row>
    <row r="179" spans="1:1">
      <c r="A179" s="108"/>
    </row>
    <row r="180" spans="1:1">
      <c r="A180" s="108"/>
    </row>
    <row r="181" spans="1:1">
      <c r="A181" s="108"/>
    </row>
    <row r="182" spans="1:1">
      <c r="A182" s="108"/>
    </row>
    <row r="183" spans="1:1">
      <c r="A183" s="108"/>
    </row>
    <row r="184" spans="1:1">
      <c r="A184" s="108"/>
    </row>
    <row r="185" spans="1:1">
      <c r="A185" s="108"/>
    </row>
    <row r="186" spans="1:1">
      <c r="A186" s="108"/>
    </row>
    <row r="187" spans="1:1">
      <c r="A187" s="108"/>
    </row>
    <row r="188" spans="1:1">
      <c r="A188" s="108"/>
    </row>
    <row r="189" spans="1:1">
      <c r="A189" s="108"/>
    </row>
    <row r="190" spans="1:1">
      <c r="A190" s="108"/>
    </row>
    <row r="191" spans="1:1">
      <c r="A191" s="108"/>
    </row>
    <row r="192" spans="1:1">
      <c r="A192" s="108"/>
    </row>
    <row r="193" spans="1:1">
      <c r="A193" s="108"/>
    </row>
    <row r="194" spans="1:1">
      <c r="A194" s="108"/>
    </row>
    <row r="195" spans="1:1">
      <c r="A195" s="108"/>
    </row>
    <row r="196" spans="1:1">
      <c r="A196" s="108"/>
    </row>
    <row r="197" spans="1:1">
      <c r="A197" s="108"/>
    </row>
    <row r="198" spans="1:1">
      <c r="A198" s="108"/>
    </row>
    <row r="199" spans="1:1">
      <c r="A199" s="108"/>
    </row>
    <row r="200" spans="1:1">
      <c r="A200" s="108"/>
    </row>
    <row r="201" spans="1:1">
      <c r="A201" s="108"/>
    </row>
    <row r="202" spans="1:1">
      <c r="A202" s="108"/>
    </row>
    <row r="203" spans="1:1">
      <c r="A203" s="108"/>
    </row>
    <row r="204" spans="1:1">
      <c r="A204" s="108"/>
    </row>
    <row r="205" spans="1:1">
      <c r="A205" s="108"/>
    </row>
    <row r="206" spans="1:1">
      <c r="A206" s="108"/>
    </row>
    <row r="207" spans="1:1">
      <c r="A207" s="108"/>
    </row>
    <row r="208" spans="1:1">
      <c r="A208" s="108"/>
    </row>
    <row r="209" spans="1:1">
      <c r="A209" s="108"/>
    </row>
    <row r="210" spans="1:1">
      <c r="A210" s="108"/>
    </row>
    <row r="211" spans="1:1">
      <c r="A211" s="108"/>
    </row>
    <row r="212" spans="1:1">
      <c r="A212" s="108"/>
    </row>
    <row r="213" spans="1:1">
      <c r="A213" s="108"/>
    </row>
    <row r="214" spans="1:1">
      <c r="A214" s="108"/>
    </row>
    <row r="215" spans="1:1">
      <c r="A215" s="108"/>
    </row>
    <row r="216" spans="1:1">
      <c r="A216" s="108"/>
    </row>
    <row r="217" spans="1:1">
      <c r="A217" s="108"/>
    </row>
    <row r="218" spans="1:1">
      <c r="A218" s="108"/>
    </row>
    <row r="219" spans="1:1">
      <c r="A219" s="108"/>
    </row>
    <row r="220" spans="1:1">
      <c r="A220" s="108"/>
    </row>
    <row r="221" spans="1:1">
      <c r="A221" s="108"/>
    </row>
    <row r="222" spans="1:1">
      <c r="A222" s="108"/>
    </row>
    <row r="223" spans="1:1">
      <c r="A223" s="108"/>
    </row>
    <row r="224" spans="1:1">
      <c r="A224" s="108"/>
    </row>
    <row r="225" spans="1:1">
      <c r="A225" s="108"/>
    </row>
    <row r="226" spans="1:1">
      <c r="A226" s="108"/>
    </row>
    <row r="227" spans="1:1">
      <c r="A227" s="108"/>
    </row>
    <row r="228" spans="1:1">
      <c r="A228" s="108"/>
    </row>
    <row r="229" spans="1:1">
      <c r="A229" s="108"/>
    </row>
    <row r="230" spans="1:1">
      <c r="A230" s="108"/>
    </row>
    <row r="231" spans="1:1">
      <c r="A231" s="108"/>
    </row>
    <row r="232" spans="1:1">
      <c r="A232" s="108"/>
    </row>
    <row r="233" spans="1:1">
      <c r="A233" s="108"/>
    </row>
    <row r="234" spans="1:1">
      <c r="A234" s="108"/>
    </row>
    <row r="235" spans="1:1">
      <c r="A235" s="108"/>
    </row>
    <row r="236" spans="1:1">
      <c r="A236" s="108"/>
    </row>
    <row r="237" spans="1:1">
      <c r="A237" s="108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2:H280"/>
  <sheetViews>
    <sheetView view="pageBreakPreview" topLeftCell="A34" zoomScale="60" workbookViewId="0">
      <selection activeCell="C36" sqref="C36:E36"/>
    </sheetView>
  </sheetViews>
  <sheetFormatPr defaultRowHeight="18.75"/>
  <cols>
    <col min="1" max="1" width="56.140625" style="2" customWidth="1"/>
    <col min="2" max="2" width="12.85546875" style="14" customWidth="1"/>
    <col min="3" max="3" width="15.7109375" style="50" customWidth="1"/>
    <col min="4" max="4" width="18" style="14" customWidth="1"/>
    <col min="5" max="5" width="16.7109375" style="14" customWidth="1"/>
    <col min="6" max="6" width="17" style="14" customWidth="1"/>
    <col min="7" max="7" width="16.5703125" style="14" customWidth="1"/>
    <col min="8" max="16384" width="9.140625" style="2"/>
  </cols>
  <sheetData>
    <row r="2" spans="1:7">
      <c r="A2" s="321" t="s">
        <v>221</v>
      </c>
      <c r="B2" s="321"/>
      <c r="C2" s="321"/>
      <c r="D2" s="321"/>
      <c r="E2" s="321"/>
      <c r="F2" s="321"/>
      <c r="G2" s="321"/>
    </row>
    <row r="3" spans="1:7">
      <c r="A3" s="17"/>
      <c r="B3" s="7"/>
      <c r="C3" s="7"/>
      <c r="D3" s="17"/>
      <c r="E3" s="17"/>
      <c r="F3" s="17"/>
      <c r="G3" s="7"/>
    </row>
    <row r="4" spans="1:7" ht="73.5" customHeight="1">
      <c r="A4" s="51" t="s">
        <v>105</v>
      </c>
      <c r="B4" s="52" t="s">
        <v>7</v>
      </c>
      <c r="C4" s="52" t="s">
        <v>232</v>
      </c>
      <c r="D4" s="52" t="s">
        <v>233</v>
      </c>
      <c r="E4" s="52" t="s">
        <v>234</v>
      </c>
      <c r="F4" s="52" t="s">
        <v>206</v>
      </c>
      <c r="G4" s="53" t="s">
        <v>225</v>
      </c>
    </row>
    <row r="5" spans="1:7" ht="23.25" customHeight="1">
      <c r="A5" s="34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</row>
    <row r="6" spans="1:7" ht="63.75" customHeight="1">
      <c r="A6" s="59" t="s">
        <v>201</v>
      </c>
      <c r="B6" s="60">
        <v>1018</v>
      </c>
      <c r="C6" s="268">
        <f>SUM(C7:C22)</f>
        <v>-369</v>
      </c>
      <c r="D6" s="271">
        <f>SUM(D7:D22)</f>
        <v>-288</v>
      </c>
      <c r="E6" s="268">
        <f>SUM(E7:E22)</f>
        <v>-352</v>
      </c>
      <c r="F6" s="61">
        <f>E6-D6</f>
        <v>-64</v>
      </c>
      <c r="G6" s="61">
        <f>(E6/D6)*100</f>
        <v>122.22222222222223</v>
      </c>
    </row>
    <row r="7" spans="1:7" ht="22.5" customHeight="1">
      <c r="A7" s="266" t="s">
        <v>262</v>
      </c>
      <c r="B7" s="60"/>
      <c r="C7" s="269">
        <v>0</v>
      </c>
      <c r="D7" s="270">
        <v>-1</v>
      </c>
      <c r="E7" s="269">
        <v>0</v>
      </c>
      <c r="F7" s="65">
        <f t="shared" ref="F7:F22" si="0">E7-D7</f>
        <v>1</v>
      </c>
      <c r="G7" s="65">
        <f t="shared" ref="G7:G21" si="1">(E7/D7)*100</f>
        <v>0</v>
      </c>
    </row>
    <row r="8" spans="1:7" ht="22.5" customHeight="1">
      <c r="A8" s="267" t="s">
        <v>17</v>
      </c>
      <c r="B8" s="60"/>
      <c r="C8" s="269">
        <v>-1</v>
      </c>
      <c r="D8" s="270">
        <v>-4</v>
      </c>
      <c r="E8" s="269">
        <v>-6</v>
      </c>
      <c r="F8" s="65">
        <f t="shared" si="0"/>
        <v>-2</v>
      </c>
      <c r="G8" s="65">
        <f t="shared" si="1"/>
        <v>150</v>
      </c>
    </row>
    <row r="9" spans="1:7" ht="22.5" customHeight="1">
      <c r="A9" s="267" t="s">
        <v>263</v>
      </c>
      <c r="B9" s="60"/>
      <c r="C9" s="270">
        <v>-8</v>
      </c>
      <c r="D9" s="270">
        <v>-10</v>
      </c>
      <c r="E9" s="269">
        <v>-10</v>
      </c>
      <c r="F9" s="65">
        <f t="shared" si="0"/>
        <v>0</v>
      </c>
      <c r="G9" s="65">
        <f t="shared" si="1"/>
        <v>100</v>
      </c>
    </row>
    <row r="10" spans="1:7" ht="22.5" customHeight="1">
      <c r="A10" s="267" t="s">
        <v>264</v>
      </c>
      <c r="B10" s="60"/>
      <c r="C10" s="270">
        <v>-74</v>
      </c>
      <c r="D10" s="270">
        <v>-87</v>
      </c>
      <c r="E10" s="269">
        <v>-107</v>
      </c>
      <c r="F10" s="65">
        <f t="shared" si="0"/>
        <v>-20</v>
      </c>
      <c r="G10" s="65">
        <f t="shared" si="1"/>
        <v>122.98850574712642</v>
      </c>
    </row>
    <row r="11" spans="1:7" ht="36" customHeight="1">
      <c r="A11" s="267" t="s">
        <v>265</v>
      </c>
      <c r="B11" s="60"/>
      <c r="C11" s="270">
        <v>-1</v>
      </c>
      <c r="D11" s="270">
        <v>-1</v>
      </c>
      <c r="E11" s="269">
        <v>-1</v>
      </c>
      <c r="F11" s="65">
        <f t="shared" si="0"/>
        <v>0</v>
      </c>
      <c r="G11" s="65">
        <f t="shared" si="1"/>
        <v>100</v>
      </c>
    </row>
    <row r="12" spans="1:7" ht="22.5" customHeight="1">
      <c r="A12" s="267" t="s">
        <v>266</v>
      </c>
      <c r="B12" s="60"/>
      <c r="C12" s="270">
        <v>-1</v>
      </c>
      <c r="D12" s="270">
        <v>-4</v>
      </c>
      <c r="E12" s="269">
        <v>-34</v>
      </c>
      <c r="F12" s="65">
        <f t="shared" si="0"/>
        <v>-30</v>
      </c>
      <c r="G12" s="65">
        <f t="shared" si="1"/>
        <v>850</v>
      </c>
    </row>
    <row r="13" spans="1:7" ht="22.5" customHeight="1">
      <c r="A13" s="267" t="s">
        <v>267</v>
      </c>
      <c r="B13" s="60"/>
      <c r="C13" s="270">
        <v>-148</v>
      </c>
      <c r="D13" s="270">
        <v>-150</v>
      </c>
      <c r="E13" s="269">
        <v>-164</v>
      </c>
      <c r="F13" s="65">
        <f t="shared" si="0"/>
        <v>-14</v>
      </c>
      <c r="G13" s="65">
        <f t="shared" si="1"/>
        <v>109.33333333333333</v>
      </c>
    </row>
    <row r="14" spans="1:7" ht="22.5" customHeight="1">
      <c r="A14" s="266" t="s">
        <v>268</v>
      </c>
      <c r="B14" s="60"/>
      <c r="C14" s="270">
        <v>-6</v>
      </c>
      <c r="D14" s="270">
        <v>-6</v>
      </c>
      <c r="E14" s="269">
        <v>-6</v>
      </c>
      <c r="F14" s="65">
        <f t="shared" si="0"/>
        <v>0</v>
      </c>
      <c r="G14" s="65">
        <f t="shared" si="1"/>
        <v>100</v>
      </c>
    </row>
    <row r="15" spans="1:7" ht="22.5" customHeight="1">
      <c r="A15" s="266" t="s">
        <v>269</v>
      </c>
      <c r="B15" s="60"/>
      <c r="C15" s="270">
        <v>-4</v>
      </c>
      <c r="D15" s="270">
        <v>0</v>
      </c>
      <c r="E15" s="269">
        <v>0</v>
      </c>
      <c r="F15" s="65">
        <f t="shared" si="0"/>
        <v>0</v>
      </c>
      <c r="G15" s="272" t="e">
        <f t="shared" si="1"/>
        <v>#DIV/0!</v>
      </c>
    </row>
    <row r="16" spans="1:7" ht="22.5" customHeight="1">
      <c r="A16" s="266" t="s">
        <v>270</v>
      </c>
      <c r="B16" s="60"/>
      <c r="C16" s="270">
        <v>-3</v>
      </c>
      <c r="D16" s="270">
        <v>-5</v>
      </c>
      <c r="E16" s="269">
        <v>-5</v>
      </c>
      <c r="F16" s="65">
        <f t="shared" si="0"/>
        <v>0</v>
      </c>
      <c r="G16" s="65">
        <f t="shared" si="1"/>
        <v>100</v>
      </c>
    </row>
    <row r="17" spans="1:7" ht="22.5" customHeight="1">
      <c r="A17" s="266" t="s">
        <v>271</v>
      </c>
      <c r="B17" s="60"/>
      <c r="C17" s="270">
        <v>-19</v>
      </c>
      <c r="D17" s="270">
        <v>0</v>
      </c>
      <c r="E17" s="269">
        <v>0</v>
      </c>
      <c r="F17" s="65">
        <f t="shared" si="0"/>
        <v>0</v>
      </c>
      <c r="G17" s="66" t="e">
        <f t="shared" si="1"/>
        <v>#DIV/0!</v>
      </c>
    </row>
    <row r="18" spans="1:7" ht="22.5" customHeight="1">
      <c r="A18" s="266" t="s">
        <v>272</v>
      </c>
      <c r="B18" s="60"/>
      <c r="C18" s="270">
        <v>-94</v>
      </c>
      <c r="D18" s="270">
        <v>0</v>
      </c>
      <c r="E18" s="269">
        <v>0</v>
      </c>
      <c r="F18" s="65">
        <f t="shared" si="0"/>
        <v>0</v>
      </c>
      <c r="G18" s="66" t="e">
        <f t="shared" si="1"/>
        <v>#DIV/0!</v>
      </c>
    </row>
    <row r="19" spans="1:7" ht="36" customHeight="1">
      <c r="A19" s="266" t="s">
        <v>273</v>
      </c>
      <c r="B19" s="60"/>
      <c r="C19" s="270">
        <v>-4</v>
      </c>
      <c r="D19" s="270">
        <v>0</v>
      </c>
      <c r="E19" s="269">
        <v>0</v>
      </c>
      <c r="F19" s="65">
        <f t="shared" si="0"/>
        <v>0</v>
      </c>
      <c r="G19" s="66" t="e">
        <f t="shared" si="1"/>
        <v>#DIV/0!</v>
      </c>
    </row>
    <row r="20" spans="1:7" ht="22.5" customHeight="1">
      <c r="A20" s="266" t="s">
        <v>274</v>
      </c>
      <c r="B20" s="60"/>
      <c r="C20" s="270">
        <v>-5</v>
      </c>
      <c r="D20" s="270">
        <v>-8</v>
      </c>
      <c r="E20" s="269">
        <v>-4</v>
      </c>
      <c r="F20" s="65">
        <f t="shared" si="0"/>
        <v>4</v>
      </c>
      <c r="G20" s="65">
        <f t="shared" si="1"/>
        <v>50</v>
      </c>
    </row>
    <row r="21" spans="1:7" ht="22.5" customHeight="1">
      <c r="A21" s="266" t="s">
        <v>275</v>
      </c>
      <c r="B21" s="60"/>
      <c r="C21" s="270">
        <v>-1</v>
      </c>
      <c r="D21" s="270">
        <v>0</v>
      </c>
      <c r="E21" s="269">
        <v>-3</v>
      </c>
      <c r="F21" s="65">
        <f t="shared" si="0"/>
        <v>-3</v>
      </c>
      <c r="G21" s="66" t="e">
        <f t="shared" si="1"/>
        <v>#DIV/0!</v>
      </c>
    </row>
    <row r="22" spans="1:7" ht="22.5" customHeight="1">
      <c r="A22" s="266" t="s">
        <v>276</v>
      </c>
      <c r="B22" s="64"/>
      <c r="C22" s="270">
        <v>0</v>
      </c>
      <c r="D22" s="270">
        <v>-12</v>
      </c>
      <c r="E22" s="269">
        <v>-12</v>
      </c>
      <c r="F22" s="61">
        <f t="shared" si="0"/>
        <v>0</v>
      </c>
      <c r="G22" s="66">
        <f t="shared" ref="G22:G55" si="2">(E22/D22)*100</f>
        <v>100</v>
      </c>
    </row>
    <row r="23" spans="1:7" s="12" customFormat="1" ht="39" customHeight="1">
      <c r="A23" s="59" t="s">
        <v>202</v>
      </c>
      <c r="B23" s="67">
        <v>1049</v>
      </c>
      <c r="C23" s="268">
        <f>SUM(C25:C35)</f>
        <v>-80</v>
      </c>
      <c r="D23" s="271">
        <f>SUM(D25:D35)</f>
        <v>-99</v>
      </c>
      <c r="E23" s="268">
        <f>SUM(E25:E35)</f>
        <v>-102</v>
      </c>
      <c r="F23" s="61">
        <f t="shared" ref="F23:F55" si="3">E23-D23</f>
        <v>-3</v>
      </c>
      <c r="G23" s="61">
        <f t="shared" si="2"/>
        <v>103.03030303030303</v>
      </c>
    </row>
    <row r="24" spans="1:7" s="12" customFormat="1" ht="26.25" customHeight="1">
      <c r="A24" s="266" t="s">
        <v>277</v>
      </c>
      <c r="B24" s="273"/>
      <c r="C24" s="269">
        <v>-1</v>
      </c>
      <c r="D24" s="271">
        <v>0</v>
      </c>
      <c r="E24" s="268">
        <v>0</v>
      </c>
      <c r="F24" s="65">
        <f t="shared" si="3"/>
        <v>0</v>
      </c>
      <c r="G24" s="66" t="e">
        <f t="shared" si="2"/>
        <v>#DIV/0!</v>
      </c>
    </row>
    <row r="25" spans="1:7" s="12" customFormat="1" ht="26.25" customHeight="1">
      <c r="A25" s="266" t="s">
        <v>278</v>
      </c>
      <c r="B25" s="273"/>
      <c r="C25" s="270">
        <v>-14</v>
      </c>
      <c r="D25" s="270">
        <v>0</v>
      </c>
      <c r="E25" s="269">
        <v>0</v>
      </c>
      <c r="F25" s="65">
        <f t="shared" si="3"/>
        <v>0</v>
      </c>
      <c r="G25" s="66" t="e">
        <f t="shared" si="2"/>
        <v>#DIV/0!</v>
      </c>
    </row>
    <row r="26" spans="1:7" s="12" customFormat="1" ht="26.25" customHeight="1">
      <c r="A26" s="266" t="s">
        <v>279</v>
      </c>
      <c r="B26" s="273"/>
      <c r="C26" s="270">
        <v>-4</v>
      </c>
      <c r="D26" s="270">
        <v>-3</v>
      </c>
      <c r="E26" s="269">
        <v>-5</v>
      </c>
      <c r="F26" s="65">
        <f t="shared" si="3"/>
        <v>-2</v>
      </c>
      <c r="G26" s="65">
        <f t="shared" si="2"/>
        <v>166.66666666666669</v>
      </c>
    </row>
    <row r="27" spans="1:7" s="12" customFormat="1" ht="26.25" customHeight="1">
      <c r="A27" s="266" t="s">
        <v>280</v>
      </c>
      <c r="B27" s="273"/>
      <c r="C27" s="270">
        <v>0</v>
      </c>
      <c r="D27" s="270">
        <v>-3</v>
      </c>
      <c r="E27" s="269">
        <v>-2</v>
      </c>
      <c r="F27" s="65">
        <f t="shared" si="3"/>
        <v>1</v>
      </c>
      <c r="G27" s="65">
        <f t="shared" si="2"/>
        <v>66.666666666666657</v>
      </c>
    </row>
    <row r="28" spans="1:7" s="12" customFormat="1" ht="27.75" customHeight="1">
      <c r="A28" s="266" t="s">
        <v>281</v>
      </c>
      <c r="B28" s="273"/>
      <c r="C28" s="270">
        <v>-3</v>
      </c>
      <c r="D28" s="270">
        <v>-4</v>
      </c>
      <c r="E28" s="269">
        <v>-3</v>
      </c>
      <c r="F28" s="65">
        <f t="shared" si="3"/>
        <v>1</v>
      </c>
      <c r="G28" s="65">
        <f t="shared" si="2"/>
        <v>75</v>
      </c>
    </row>
    <row r="29" spans="1:7" s="12" customFormat="1" ht="27.75" customHeight="1">
      <c r="A29" s="266" t="s">
        <v>282</v>
      </c>
      <c r="B29" s="273"/>
      <c r="C29" s="270">
        <v>-18</v>
      </c>
      <c r="D29" s="270">
        <v>-30</v>
      </c>
      <c r="E29" s="269">
        <v>-24</v>
      </c>
      <c r="F29" s="65">
        <f t="shared" si="3"/>
        <v>6</v>
      </c>
      <c r="G29" s="65">
        <f t="shared" si="2"/>
        <v>80</v>
      </c>
    </row>
    <row r="30" spans="1:7" s="12" customFormat="1" ht="41.25" customHeight="1">
      <c r="A30" s="266" t="s">
        <v>283</v>
      </c>
      <c r="B30" s="273"/>
      <c r="C30" s="270">
        <v>-21</v>
      </c>
      <c r="D30" s="270">
        <v>-25</v>
      </c>
      <c r="E30" s="269">
        <v>-26</v>
      </c>
      <c r="F30" s="65">
        <f t="shared" si="3"/>
        <v>-1</v>
      </c>
      <c r="G30" s="65">
        <f t="shared" si="2"/>
        <v>104</v>
      </c>
    </row>
    <row r="31" spans="1:7" s="12" customFormat="1" ht="27.75" customHeight="1">
      <c r="A31" s="266" t="s">
        <v>284</v>
      </c>
      <c r="B31" s="273"/>
      <c r="C31" s="270">
        <v>0</v>
      </c>
      <c r="D31" s="270">
        <v>-2</v>
      </c>
      <c r="E31" s="269">
        <v>0</v>
      </c>
      <c r="F31" s="65">
        <f t="shared" si="3"/>
        <v>2</v>
      </c>
      <c r="G31" s="65">
        <f t="shared" si="2"/>
        <v>0</v>
      </c>
    </row>
    <row r="32" spans="1:7" s="12" customFormat="1" ht="27.75" customHeight="1">
      <c r="A32" s="266" t="s">
        <v>285</v>
      </c>
      <c r="B32" s="273"/>
      <c r="C32" s="270">
        <v>-18</v>
      </c>
      <c r="D32" s="270">
        <v>-25</v>
      </c>
      <c r="E32" s="269">
        <v>-35</v>
      </c>
      <c r="F32" s="65">
        <f t="shared" si="3"/>
        <v>-10</v>
      </c>
      <c r="G32" s="65">
        <f t="shared" si="2"/>
        <v>140</v>
      </c>
    </row>
    <row r="33" spans="1:7" s="12" customFormat="1" ht="37.5" customHeight="1">
      <c r="A33" s="266" t="s">
        <v>286</v>
      </c>
      <c r="B33" s="273"/>
      <c r="C33" s="270">
        <v>0</v>
      </c>
      <c r="D33" s="270">
        <v>-1</v>
      </c>
      <c r="E33" s="269">
        <v>0</v>
      </c>
      <c r="F33" s="65">
        <f t="shared" si="3"/>
        <v>1</v>
      </c>
      <c r="G33" s="65">
        <f t="shared" si="2"/>
        <v>0</v>
      </c>
    </row>
    <row r="34" spans="1:7" s="12" customFormat="1" ht="41.25" customHeight="1">
      <c r="A34" s="266" t="s">
        <v>287</v>
      </c>
      <c r="B34" s="273"/>
      <c r="C34" s="270">
        <v>-1</v>
      </c>
      <c r="D34" s="270">
        <v>0</v>
      </c>
      <c r="E34" s="269">
        <v>0</v>
      </c>
      <c r="F34" s="65">
        <f t="shared" si="3"/>
        <v>0</v>
      </c>
      <c r="G34" s="66" t="e">
        <f t="shared" si="2"/>
        <v>#DIV/0!</v>
      </c>
    </row>
    <row r="35" spans="1:7" s="12" customFormat="1" ht="27.75" customHeight="1">
      <c r="A35" s="266" t="s">
        <v>288</v>
      </c>
      <c r="B35" s="67"/>
      <c r="C35" s="270">
        <v>-1</v>
      </c>
      <c r="D35" s="270">
        <v>-6</v>
      </c>
      <c r="E35" s="269">
        <v>-7</v>
      </c>
      <c r="F35" s="65">
        <f t="shared" si="3"/>
        <v>-1</v>
      </c>
      <c r="G35" s="65">
        <f t="shared" si="2"/>
        <v>116.66666666666667</v>
      </c>
    </row>
    <row r="36" spans="1:7" s="12" customFormat="1" ht="24" customHeight="1">
      <c r="A36" s="69" t="s">
        <v>203</v>
      </c>
      <c r="B36" s="67">
        <v>1067</v>
      </c>
      <c r="C36" s="271">
        <f>SUM(C37:C37)</f>
        <v>-10</v>
      </c>
      <c r="D36" s="271">
        <f>SUM(D37:D37)</f>
        <v>-7</v>
      </c>
      <c r="E36" s="271">
        <f>SUM(E37:E37)</f>
        <v>-14</v>
      </c>
      <c r="F36" s="61">
        <f t="shared" si="3"/>
        <v>-7</v>
      </c>
      <c r="G36" s="61">
        <f t="shared" si="2"/>
        <v>200</v>
      </c>
    </row>
    <row r="37" spans="1:7" s="12" customFormat="1" ht="27.75" customHeight="1">
      <c r="A37" s="68" t="s">
        <v>289</v>
      </c>
      <c r="B37" s="67"/>
      <c r="C37" s="270">
        <v>-10</v>
      </c>
      <c r="D37" s="270">
        <v>-7</v>
      </c>
      <c r="E37" s="270">
        <v>-14</v>
      </c>
      <c r="F37" s="65">
        <f t="shared" si="3"/>
        <v>-7</v>
      </c>
      <c r="G37" s="65">
        <f t="shared" si="2"/>
        <v>200</v>
      </c>
    </row>
    <row r="38" spans="1:7" s="12" customFormat="1" ht="33" customHeight="1">
      <c r="A38" s="59" t="s">
        <v>204</v>
      </c>
      <c r="B38" s="67">
        <v>1086</v>
      </c>
      <c r="C38" s="271">
        <f>SUM(C39:C47)</f>
        <v>-209</v>
      </c>
      <c r="D38" s="271">
        <f>SUM(D39:D47)</f>
        <v>-244</v>
      </c>
      <c r="E38" s="268">
        <f>SUM(E39:E47)</f>
        <v>-402</v>
      </c>
      <c r="F38" s="61">
        <f t="shared" si="3"/>
        <v>-158</v>
      </c>
      <c r="G38" s="61">
        <f t="shared" si="2"/>
        <v>164.75409836065575</v>
      </c>
    </row>
    <row r="39" spans="1:7" s="12" customFormat="1" ht="23.25" customHeight="1">
      <c r="A39" s="267" t="s">
        <v>290</v>
      </c>
      <c r="B39" s="273"/>
      <c r="C39" s="270">
        <v>-113</v>
      </c>
      <c r="D39" s="270">
        <v>-130</v>
      </c>
      <c r="E39" s="269">
        <v>-277</v>
      </c>
      <c r="F39" s="65">
        <f t="shared" si="3"/>
        <v>-147</v>
      </c>
      <c r="G39" s="65">
        <f t="shared" si="2"/>
        <v>213.07692307692307</v>
      </c>
    </row>
    <row r="40" spans="1:7" s="12" customFormat="1" ht="23.25" customHeight="1">
      <c r="A40" s="267" t="s">
        <v>291</v>
      </c>
      <c r="B40" s="273"/>
      <c r="C40" s="270">
        <v>-8</v>
      </c>
      <c r="D40" s="270">
        <v>-8</v>
      </c>
      <c r="E40" s="269">
        <v>-3</v>
      </c>
      <c r="F40" s="65">
        <f t="shared" si="3"/>
        <v>5</v>
      </c>
      <c r="G40" s="65">
        <f t="shared" si="2"/>
        <v>37.5</v>
      </c>
    </row>
    <row r="41" spans="1:7" s="12" customFormat="1" ht="23.25" customHeight="1">
      <c r="A41" s="267" t="s">
        <v>292</v>
      </c>
      <c r="B41" s="273"/>
      <c r="C41" s="270">
        <v>-17</v>
      </c>
      <c r="D41" s="270">
        <v>-21</v>
      </c>
      <c r="E41" s="269">
        <v>-7</v>
      </c>
      <c r="F41" s="65">
        <f t="shared" si="3"/>
        <v>14</v>
      </c>
      <c r="G41" s="65">
        <f t="shared" si="2"/>
        <v>33.333333333333329</v>
      </c>
    </row>
    <row r="42" spans="1:7" s="12" customFormat="1" ht="23.25" customHeight="1">
      <c r="A42" s="267" t="s">
        <v>293</v>
      </c>
      <c r="B42" s="273"/>
      <c r="C42" s="270">
        <v>-2</v>
      </c>
      <c r="D42" s="270">
        <v>0</v>
      </c>
      <c r="E42" s="269">
        <v>0</v>
      </c>
      <c r="F42" s="65">
        <f t="shared" si="3"/>
        <v>0</v>
      </c>
      <c r="G42" s="66" t="e">
        <f t="shared" si="2"/>
        <v>#DIV/0!</v>
      </c>
    </row>
    <row r="43" spans="1:7" s="12" customFormat="1" ht="38.25" customHeight="1">
      <c r="A43" s="267" t="s">
        <v>294</v>
      </c>
      <c r="B43" s="273"/>
      <c r="C43" s="270">
        <v>-3</v>
      </c>
      <c r="D43" s="270">
        <v>0</v>
      </c>
      <c r="E43" s="269">
        <v>0</v>
      </c>
      <c r="F43" s="65">
        <f t="shared" si="3"/>
        <v>0</v>
      </c>
      <c r="G43" s="66" t="e">
        <f t="shared" si="2"/>
        <v>#DIV/0!</v>
      </c>
    </row>
    <row r="44" spans="1:7" s="12" customFormat="1" ht="25.5" customHeight="1">
      <c r="A44" s="267" t="s">
        <v>295</v>
      </c>
      <c r="B44" s="273"/>
      <c r="C44" s="270">
        <v>0</v>
      </c>
      <c r="D44" s="270">
        <v>0</v>
      </c>
      <c r="E44" s="269">
        <v>-3</v>
      </c>
      <c r="F44" s="65">
        <f t="shared" si="3"/>
        <v>-3</v>
      </c>
      <c r="G44" s="66" t="e">
        <f t="shared" si="2"/>
        <v>#DIV/0!</v>
      </c>
    </row>
    <row r="45" spans="1:7" s="12" customFormat="1" ht="25.5" customHeight="1">
      <c r="A45" s="267" t="s">
        <v>296</v>
      </c>
      <c r="B45" s="273"/>
      <c r="C45" s="270">
        <v>-22</v>
      </c>
      <c r="D45" s="270">
        <v>-15</v>
      </c>
      <c r="E45" s="269">
        <v>-44</v>
      </c>
      <c r="F45" s="65">
        <f t="shared" si="3"/>
        <v>-29</v>
      </c>
      <c r="G45" s="65">
        <f t="shared" si="2"/>
        <v>293.33333333333331</v>
      </c>
    </row>
    <row r="46" spans="1:7" s="12" customFormat="1" ht="21.75" customHeight="1">
      <c r="A46" s="267" t="s">
        <v>297</v>
      </c>
      <c r="B46" s="273"/>
      <c r="C46" s="270">
        <v>-8</v>
      </c>
      <c r="D46" s="270">
        <v>-50</v>
      </c>
      <c r="E46" s="269">
        <v>-54</v>
      </c>
      <c r="F46" s="65">
        <f t="shared" si="3"/>
        <v>-4</v>
      </c>
      <c r="G46" s="65">
        <f t="shared" si="2"/>
        <v>108</v>
      </c>
    </row>
    <row r="47" spans="1:7" s="12" customFormat="1" ht="23.25" customHeight="1">
      <c r="A47" s="267" t="s">
        <v>298</v>
      </c>
      <c r="B47" s="67"/>
      <c r="C47" s="270">
        <v>-36</v>
      </c>
      <c r="D47" s="270">
        <v>-20</v>
      </c>
      <c r="E47" s="269">
        <v>-14</v>
      </c>
      <c r="F47" s="65">
        <f t="shared" si="3"/>
        <v>6</v>
      </c>
      <c r="G47" s="65">
        <f t="shared" si="2"/>
        <v>70</v>
      </c>
    </row>
    <row r="48" spans="1:7" s="12" customFormat="1" ht="30" customHeight="1">
      <c r="A48" s="71" t="s">
        <v>129</v>
      </c>
      <c r="B48" s="67">
        <v>1073</v>
      </c>
      <c r="C48" s="271">
        <f>SUM(C49:C52)</f>
        <v>136</v>
      </c>
      <c r="D48" s="271">
        <f>SUM(D49:D52)</f>
        <v>174</v>
      </c>
      <c r="E48" s="268">
        <f>SUM(E49:E52)</f>
        <v>317</v>
      </c>
      <c r="F48" s="61">
        <f t="shared" si="3"/>
        <v>143</v>
      </c>
      <c r="G48" s="61">
        <f t="shared" si="2"/>
        <v>182.18390804597701</v>
      </c>
    </row>
    <row r="49" spans="1:8" s="12" customFormat="1" ht="39" customHeight="1">
      <c r="A49" s="267" t="s">
        <v>299</v>
      </c>
      <c r="B49" s="273"/>
      <c r="C49" s="270">
        <v>10</v>
      </c>
      <c r="D49" s="270">
        <v>0</v>
      </c>
      <c r="E49" s="269">
        <v>0</v>
      </c>
      <c r="F49" s="65">
        <f t="shared" si="3"/>
        <v>0</v>
      </c>
      <c r="G49" s="66" t="e">
        <f t="shared" si="2"/>
        <v>#DIV/0!</v>
      </c>
    </row>
    <row r="50" spans="1:8" s="12" customFormat="1" ht="36" customHeight="1">
      <c r="A50" s="267" t="s">
        <v>300</v>
      </c>
      <c r="B50" s="273"/>
      <c r="C50" s="270">
        <v>122</v>
      </c>
      <c r="D50" s="270">
        <v>160</v>
      </c>
      <c r="E50" s="269">
        <v>294</v>
      </c>
      <c r="F50" s="65">
        <f t="shared" si="3"/>
        <v>134</v>
      </c>
      <c r="G50" s="65">
        <f t="shared" si="2"/>
        <v>183.75</v>
      </c>
    </row>
    <row r="51" spans="1:8" s="12" customFormat="1" ht="30" customHeight="1">
      <c r="A51" s="267" t="s">
        <v>301</v>
      </c>
      <c r="B51" s="273"/>
      <c r="C51" s="270">
        <v>0</v>
      </c>
      <c r="D51" s="270">
        <v>1</v>
      </c>
      <c r="E51" s="269">
        <v>0</v>
      </c>
      <c r="F51" s="65">
        <f t="shared" si="3"/>
        <v>-1</v>
      </c>
      <c r="G51" s="65">
        <f t="shared" si="2"/>
        <v>0</v>
      </c>
    </row>
    <row r="52" spans="1:8" s="12" customFormat="1" ht="30" customHeight="1">
      <c r="A52" s="267" t="s">
        <v>302</v>
      </c>
      <c r="B52" s="273"/>
      <c r="C52" s="270">
        <v>4</v>
      </c>
      <c r="D52" s="270">
        <v>13</v>
      </c>
      <c r="E52" s="269">
        <v>23</v>
      </c>
      <c r="F52" s="65">
        <f t="shared" si="3"/>
        <v>10</v>
      </c>
      <c r="G52" s="65">
        <f t="shared" si="2"/>
        <v>176.92307692307691</v>
      </c>
    </row>
    <row r="53" spans="1:8" s="12" customFormat="1" ht="30" customHeight="1">
      <c r="A53" s="71" t="s">
        <v>60</v>
      </c>
      <c r="B53" s="67">
        <v>1140</v>
      </c>
      <c r="C53" s="271">
        <f>SUM(C54:C55)</f>
        <v>-8</v>
      </c>
      <c r="D53" s="271">
        <f>SUM(D54:D55)</f>
        <v>-39</v>
      </c>
      <c r="E53" s="271">
        <f>SUM(E54:E55)</f>
        <v>-41</v>
      </c>
      <c r="F53" s="61">
        <f t="shared" si="3"/>
        <v>-2</v>
      </c>
      <c r="G53" s="61">
        <f t="shared" si="2"/>
        <v>105.12820512820514</v>
      </c>
    </row>
    <row r="54" spans="1:8" s="12" customFormat="1" ht="30" customHeight="1">
      <c r="A54" s="267" t="s">
        <v>303</v>
      </c>
      <c r="B54" s="273"/>
      <c r="C54" s="270">
        <v>0</v>
      </c>
      <c r="D54" s="270">
        <v>-34</v>
      </c>
      <c r="E54" s="269">
        <v>-36</v>
      </c>
      <c r="F54" s="65">
        <f t="shared" si="3"/>
        <v>-2</v>
      </c>
      <c r="G54" s="65">
        <f t="shared" si="2"/>
        <v>105.88235294117648</v>
      </c>
    </row>
    <row r="55" spans="1:8" s="12" customFormat="1" ht="26.25" customHeight="1">
      <c r="A55" s="267" t="s">
        <v>304</v>
      </c>
      <c r="B55" s="67"/>
      <c r="C55" s="270">
        <v>-8</v>
      </c>
      <c r="D55" s="270">
        <v>-5</v>
      </c>
      <c r="E55" s="269">
        <v>-5</v>
      </c>
      <c r="F55" s="65">
        <f t="shared" si="3"/>
        <v>0</v>
      </c>
      <c r="G55" s="65">
        <f t="shared" si="2"/>
        <v>100</v>
      </c>
    </row>
    <row r="56" spans="1:8">
      <c r="A56" s="37"/>
      <c r="B56" s="38"/>
      <c r="C56" s="38"/>
      <c r="D56" s="39"/>
      <c r="E56" s="40"/>
      <c r="F56" s="40"/>
      <c r="G56" s="40"/>
    </row>
    <row r="57" spans="1:8" ht="24.75" customHeight="1">
      <c r="A57" s="13" t="s">
        <v>258</v>
      </c>
      <c r="B57" s="9"/>
      <c r="C57" s="322" t="s">
        <v>57</v>
      </c>
      <c r="D57" s="322"/>
      <c r="E57" s="43"/>
      <c r="F57" s="320" t="s">
        <v>259</v>
      </c>
      <c r="G57" s="320"/>
      <c r="H57" s="29"/>
    </row>
    <row r="58" spans="1:8">
      <c r="A58" s="16" t="s">
        <v>187</v>
      </c>
      <c r="B58" s="15"/>
      <c r="C58" s="323" t="s">
        <v>192</v>
      </c>
      <c r="D58" s="323"/>
      <c r="E58" s="15"/>
      <c r="F58" s="319" t="s">
        <v>119</v>
      </c>
      <c r="G58" s="319"/>
      <c r="H58" s="11"/>
    </row>
    <row r="59" spans="1:8">
      <c r="A59" s="37"/>
      <c r="B59" s="38"/>
      <c r="C59" s="38"/>
      <c r="D59" s="39"/>
      <c r="E59" s="40"/>
      <c r="F59" s="40"/>
      <c r="G59" s="40"/>
    </row>
    <row r="60" spans="1:8">
      <c r="A60" s="37"/>
      <c r="B60" s="38"/>
      <c r="C60" s="38"/>
      <c r="D60" s="39"/>
      <c r="E60" s="40"/>
      <c r="F60" s="40"/>
      <c r="G60" s="40"/>
    </row>
    <row r="61" spans="1:8">
      <c r="A61" s="37"/>
      <c r="B61" s="38"/>
      <c r="C61" s="38"/>
      <c r="D61" s="39"/>
      <c r="E61" s="40"/>
      <c r="F61" s="40"/>
      <c r="G61" s="40"/>
    </row>
    <row r="62" spans="1:8">
      <c r="A62" s="37"/>
      <c r="B62" s="38"/>
      <c r="C62" s="38"/>
      <c r="D62" s="39"/>
      <c r="E62" s="40"/>
      <c r="F62" s="40"/>
      <c r="G62" s="40"/>
    </row>
    <row r="63" spans="1:8">
      <c r="A63" s="37"/>
      <c r="B63" s="38"/>
      <c r="C63" s="38"/>
      <c r="D63" s="39"/>
      <c r="E63" s="40"/>
      <c r="F63" s="40"/>
      <c r="G63" s="40"/>
    </row>
    <row r="64" spans="1:8">
      <c r="A64" s="37"/>
      <c r="B64" s="38"/>
      <c r="C64" s="38"/>
      <c r="D64" s="39"/>
      <c r="E64" s="40"/>
      <c r="F64" s="40"/>
      <c r="G64" s="40"/>
    </row>
    <row r="65" spans="1:7">
      <c r="A65" s="37"/>
      <c r="B65" s="38"/>
      <c r="C65" s="38"/>
      <c r="D65" s="39"/>
      <c r="E65" s="40"/>
      <c r="F65" s="40"/>
      <c r="G65" s="40"/>
    </row>
    <row r="66" spans="1:7">
      <c r="A66" s="37"/>
      <c r="B66" s="38"/>
      <c r="C66" s="38"/>
      <c r="D66" s="39"/>
      <c r="E66" s="40"/>
      <c r="F66" s="40"/>
      <c r="G66" s="40"/>
    </row>
    <row r="67" spans="1:7">
      <c r="A67" s="37"/>
      <c r="B67" s="38"/>
      <c r="C67" s="38"/>
      <c r="D67" s="39"/>
      <c r="E67" s="40"/>
      <c r="F67" s="40"/>
      <c r="G67" s="40"/>
    </row>
    <row r="68" spans="1:7">
      <c r="A68" s="37"/>
      <c r="B68" s="38"/>
      <c r="C68" s="38"/>
      <c r="D68" s="39"/>
      <c r="E68" s="40"/>
      <c r="F68" s="40"/>
      <c r="G68" s="40"/>
    </row>
    <row r="69" spans="1:7">
      <c r="A69" s="37"/>
      <c r="B69" s="38"/>
      <c r="C69" s="38"/>
      <c r="D69" s="39"/>
      <c r="E69" s="40"/>
      <c r="F69" s="40"/>
      <c r="G69" s="40"/>
    </row>
    <row r="70" spans="1:7">
      <c r="A70" s="37"/>
      <c r="B70" s="38"/>
      <c r="C70" s="38"/>
      <c r="D70" s="39"/>
      <c r="E70" s="40"/>
      <c r="F70" s="40"/>
      <c r="G70" s="40"/>
    </row>
    <row r="71" spans="1:7">
      <c r="A71" s="37"/>
      <c r="B71" s="38"/>
      <c r="C71" s="38"/>
      <c r="D71" s="39"/>
      <c r="E71" s="40"/>
      <c r="F71" s="40"/>
      <c r="G71" s="40"/>
    </row>
    <row r="72" spans="1:7">
      <c r="A72" s="37"/>
      <c r="B72" s="38"/>
      <c r="C72" s="38"/>
      <c r="D72" s="39"/>
      <c r="E72" s="40"/>
      <c r="F72" s="40"/>
      <c r="G72" s="40"/>
    </row>
    <row r="73" spans="1:7">
      <c r="A73" s="37"/>
      <c r="B73" s="38"/>
      <c r="C73" s="38"/>
      <c r="D73" s="39"/>
      <c r="E73" s="40"/>
      <c r="F73" s="40"/>
      <c r="G73" s="40"/>
    </row>
    <row r="74" spans="1:7">
      <c r="A74" s="37"/>
      <c r="B74" s="38"/>
      <c r="C74" s="38"/>
      <c r="D74" s="39"/>
      <c r="E74" s="40"/>
      <c r="F74" s="40"/>
      <c r="G74" s="40"/>
    </row>
    <row r="75" spans="1:7">
      <c r="A75" s="37"/>
      <c r="B75" s="38"/>
      <c r="C75" s="38"/>
      <c r="D75" s="39"/>
      <c r="E75" s="40"/>
      <c r="F75" s="40"/>
      <c r="G75" s="40"/>
    </row>
    <row r="76" spans="1:7">
      <c r="A76" s="37"/>
      <c r="B76" s="38"/>
      <c r="C76" s="38"/>
      <c r="D76" s="39"/>
      <c r="E76" s="40"/>
      <c r="F76" s="40"/>
      <c r="G76" s="40"/>
    </row>
    <row r="77" spans="1:7">
      <c r="A77" s="37"/>
      <c r="B77" s="38"/>
      <c r="C77" s="38"/>
      <c r="D77" s="39"/>
      <c r="E77" s="40"/>
      <c r="F77" s="40"/>
      <c r="G77" s="40"/>
    </row>
    <row r="78" spans="1:7">
      <c r="A78" s="37"/>
      <c r="B78" s="38"/>
      <c r="C78" s="38"/>
      <c r="D78" s="39"/>
      <c r="E78" s="40"/>
      <c r="F78" s="40"/>
      <c r="G78" s="40"/>
    </row>
    <row r="79" spans="1:7">
      <c r="A79" s="37"/>
      <c r="B79" s="38"/>
      <c r="C79" s="38"/>
      <c r="D79" s="39"/>
      <c r="E79" s="40"/>
      <c r="F79" s="40"/>
      <c r="G79" s="40"/>
    </row>
    <row r="80" spans="1:7">
      <c r="A80" s="37"/>
      <c r="B80" s="38"/>
      <c r="C80" s="38"/>
      <c r="D80" s="39"/>
      <c r="E80" s="40"/>
      <c r="F80" s="40"/>
      <c r="G80" s="40"/>
    </row>
    <row r="81" spans="1:7">
      <c r="A81" s="37"/>
      <c r="B81" s="38"/>
      <c r="C81" s="38"/>
      <c r="D81" s="39"/>
      <c r="E81" s="40"/>
      <c r="F81" s="40"/>
      <c r="G81" s="40"/>
    </row>
    <row r="82" spans="1:7">
      <c r="A82" s="37"/>
      <c r="B82" s="38"/>
      <c r="C82" s="38"/>
      <c r="D82" s="39"/>
      <c r="E82" s="40"/>
      <c r="F82" s="40"/>
      <c r="G82" s="40"/>
    </row>
    <row r="83" spans="1:7">
      <c r="A83" s="37"/>
      <c r="B83" s="38"/>
      <c r="C83" s="38"/>
      <c r="D83" s="39"/>
      <c r="E83" s="40"/>
      <c r="F83" s="40"/>
      <c r="G83" s="40"/>
    </row>
    <row r="84" spans="1:7">
      <c r="A84" s="37"/>
      <c r="B84" s="38"/>
      <c r="C84" s="38"/>
      <c r="D84" s="39"/>
      <c r="E84" s="40"/>
      <c r="F84" s="40"/>
      <c r="G84" s="40"/>
    </row>
    <row r="85" spans="1:7">
      <c r="A85" s="37"/>
      <c r="B85" s="38"/>
      <c r="C85" s="38"/>
      <c r="D85" s="39"/>
      <c r="E85" s="40"/>
      <c r="F85" s="40"/>
      <c r="G85" s="40"/>
    </row>
    <row r="86" spans="1:7">
      <c r="A86" s="37"/>
      <c r="B86" s="38"/>
      <c r="C86" s="38"/>
      <c r="D86" s="39"/>
      <c r="E86" s="40"/>
      <c r="F86" s="40"/>
      <c r="G86" s="40"/>
    </row>
    <row r="87" spans="1:7">
      <c r="A87" s="37"/>
      <c r="B87" s="38"/>
      <c r="C87" s="38"/>
      <c r="D87" s="39"/>
      <c r="E87" s="40"/>
      <c r="F87" s="40"/>
      <c r="G87" s="40"/>
    </row>
    <row r="88" spans="1:7">
      <c r="A88" s="37"/>
      <c r="B88" s="38"/>
      <c r="C88" s="38"/>
      <c r="D88" s="39"/>
      <c r="E88" s="40"/>
      <c r="F88" s="40"/>
      <c r="G88" s="40"/>
    </row>
    <row r="89" spans="1:7">
      <c r="A89" s="37"/>
      <c r="B89" s="38"/>
      <c r="C89" s="38"/>
      <c r="D89" s="39"/>
      <c r="E89" s="40"/>
      <c r="F89" s="40"/>
      <c r="G89" s="40"/>
    </row>
    <row r="90" spans="1:7">
      <c r="A90" s="37"/>
      <c r="D90" s="41"/>
      <c r="E90" s="42"/>
      <c r="F90" s="42"/>
      <c r="G90" s="42"/>
    </row>
    <row r="91" spans="1:7">
      <c r="A91" s="5"/>
      <c r="D91" s="41"/>
      <c r="E91" s="42"/>
      <c r="F91" s="42"/>
      <c r="G91" s="42"/>
    </row>
    <row r="92" spans="1:7">
      <c r="A92" s="5"/>
      <c r="D92" s="41"/>
      <c r="E92" s="42"/>
      <c r="F92" s="42"/>
      <c r="G92" s="42"/>
    </row>
    <row r="93" spans="1:7">
      <c r="A93" s="5"/>
      <c r="D93" s="41"/>
      <c r="E93" s="42"/>
      <c r="F93" s="42"/>
      <c r="G93" s="42"/>
    </row>
    <row r="94" spans="1:7">
      <c r="A94" s="5"/>
      <c r="D94" s="41"/>
      <c r="E94" s="42"/>
      <c r="F94" s="42"/>
      <c r="G94" s="42"/>
    </row>
    <row r="95" spans="1:7">
      <c r="A95" s="5"/>
      <c r="D95" s="41"/>
      <c r="E95" s="42"/>
      <c r="F95" s="42"/>
      <c r="G95" s="42"/>
    </row>
    <row r="96" spans="1:7">
      <c r="A96" s="5"/>
      <c r="D96" s="41"/>
      <c r="E96" s="42"/>
      <c r="F96" s="42"/>
      <c r="G96" s="42"/>
    </row>
    <row r="97" spans="1:7">
      <c r="A97" s="5"/>
      <c r="D97" s="41"/>
      <c r="E97" s="42"/>
      <c r="F97" s="42"/>
      <c r="G97" s="42"/>
    </row>
    <row r="98" spans="1:7">
      <c r="A98" s="5"/>
      <c r="D98" s="41"/>
      <c r="E98" s="42"/>
      <c r="F98" s="42"/>
      <c r="G98" s="42"/>
    </row>
    <row r="99" spans="1:7">
      <c r="A99" s="5"/>
      <c r="D99" s="41"/>
      <c r="E99" s="42"/>
      <c r="F99" s="42"/>
      <c r="G99" s="42"/>
    </row>
    <row r="100" spans="1:7">
      <c r="A100" s="5"/>
      <c r="D100" s="41"/>
      <c r="E100" s="42"/>
      <c r="F100" s="42"/>
      <c r="G100" s="42"/>
    </row>
    <row r="101" spans="1:7">
      <c r="A101" s="5"/>
      <c r="D101" s="41"/>
      <c r="E101" s="42"/>
      <c r="F101" s="42"/>
      <c r="G101" s="42"/>
    </row>
    <row r="102" spans="1:7">
      <c r="A102" s="5"/>
      <c r="D102" s="41"/>
      <c r="E102" s="42"/>
      <c r="F102" s="42"/>
      <c r="G102" s="42"/>
    </row>
    <row r="103" spans="1:7">
      <c r="A103" s="5"/>
      <c r="D103" s="41"/>
      <c r="E103" s="42"/>
      <c r="F103" s="42"/>
      <c r="G103" s="42"/>
    </row>
    <row r="104" spans="1:7">
      <c r="A104" s="5"/>
      <c r="D104" s="41"/>
      <c r="E104" s="42"/>
      <c r="F104" s="42"/>
      <c r="G104" s="42"/>
    </row>
    <row r="105" spans="1:7">
      <c r="A105" s="5"/>
      <c r="D105" s="41"/>
      <c r="E105" s="42"/>
      <c r="F105" s="42"/>
      <c r="G105" s="42"/>
    </row>
    <row r="106" spans="1:7">
      <c r="A106" s="5"/>
      <c r="D106" s="41"/>
      <c r="E106" s="42"/>
      <c r="F106" s="42"/>
      <c r="G106" s="42"/>
    </row>
    <row r="107" spans="1:7">
      <c r="A107" s="5"/>
      <c r="D107" s="41"/>
      <c r="E107" s="42"/>
      <c r="F107" s="42"/>
      <c r="G107" s="42"/>
    </row>
    <row r="108" spans="1:7">
      <c r="A108" s="5"/>
      <c r="D108" s="41"/>
      <c r="E108" s="42"/>
      <c r="F108" s="42"/>
      <c r="G108" s="42"/>
    </row>
    <row r="109" spans="1:7">
      <c r="A109" s="5"/>
      <c r="D109" s="41"/>
      <c r="E109" s="42"/>
      <c r="F109" s="42"/>
      <c r="G109" s="42"/>
    </row>
    <row r="110" spans="1:7">
      <c r="A110" s="5"/>
      <c r="D110" s="41"/>
      <c r="E110" s="42"/>
      <c r="F110" s="42"/>
      <c r="G110" s="42"/>
    </row>
    <row r="111" spans="1:7">
      <c r="A111" s="5"/>
      <c r="D111" s="41"/>
      <c r="E111" s="42"/>
      <c r="F111" s="42"/>
      <c r="G111" s="42"/>
    </row>
    <row r="112" spans="1:7">
      <c r="A112" s="5"/>
      <c r="D112" s="41"/>
      <c r="E112" s="42"/>
      <c r="F112" s="42"/>
      <c r="G112" s="42"/>
    </row>
    <row r="113" spans="1:1">
      <c r="A113" s="5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</sheetData>
  <mergeCells count="5">
    <mergeCell ref="F58:G58"/>
    <mergeCell ref="F57:G57"/>
    <mergeCell ref="A2:G2"/>
    <mergeCell ref="C57:D57"/>
    <mergeCell ref="C58:D58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  <ignoredErrors>
    <ignoredError sqref="G15 G17:G19 G21 G23:G25 G34 G36:G38 G42:G44 G48:G49" evalError="1"/>
    <ignoredError sqref="C23:E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view="pageBreakPreview" zoomScale="75" zoomScaleNormal="75" zoomScaleSheetLayoutView="75" workbookViewId="0">
      <pane xSplit="2" ySplit="5" topLeftCell="C36" activePane="bottomRight" state="frozen"/>
      <selection pane="topRight" activeCell="C1" sqref="C1"/>
      <selection pane="bottomLeft" activeCell="A5" sqref="A5"/>
      <selection pane="bottomRight" activeCell="C12" sqref="C12:F16"/>
    </sheetView>
  </sheetViews>
  <sheetFormatPr defaultRowHeight="18.75"/>
  <cols>
    <col min="1" max="1" width="85" style="115" customWidth="1"/>
    <col min="2" max="2" width="15.28515625" style="116" customWidth="1"/>
    <col min="3" max="7" width="18.7109375" style="116" customWidth="1"/>
    <col min="8" max="8" width="15" style="116" customWidth="1"/>
    <col min="9" max="9" width="10" style="115" customWidth="1"/>
    <col min="10" max="10" width="9.5703125" style="115" customWidth="1"/>
    <col min="11" max="16384" width="9.140625" style="115"/>
  </cols>
  <sheetData>
    <row r="1" spans="1:8">
      <c r="H1" s="117" t="s">
        <v>178</v>
      </c>
    </row>
    <row r="2" spans="1:8" ht="22.5">
      <c r="A2" s="324" t="s">
        <v>75</v>
      </c>
      <c r="B2" s="324"/>
      <c r="C2" s="324"/>
      <c r="D2" s="324"/>
      <c r="E2" s="324"/>
      <c r="F2" s="324"/>
      <c r="G2" s="324"/>
      <c r="H2" s="324"/>
    </row>
    <row r="3" spans="1:8">
      <c r="A3" s="329" t="s">
        <v>194</v>
      </c>
      <c r="B3" s="329"/>
      <c r="C3" s="329"/>
      <c r="D3" s="329"/>
      <c r="E3" s="329"/>
      <c r="F3" s="329"/>
      <c r="G3" s="329"/>
      <c r="H3" s="329"/>
    </row>
    <row r="4" spans="1:8" ht="52.5" customHeight="1">
      <c r="A4" s="330" t="s">
        <v>105</v>
      </c>
      <c r="B4" s="331" t="s">
        <v>7</v>
      </c>
      <c r="C4" s="332" t="s">
        <v>170</v>
      </c>
      <c r="D4" s="332"/>
      <c r="E4" s="330" t="s">
        <v>235</v>
      </c>
      <c r="F4" s="330"/>
      <c r="G4" s="330"/>
      <c r="H4" s="330"/>
    </row>
    <row r="5" spans="1:8" ht="58.5" customHeight="1">
      <c r="A5" s="330"/>
      <c r="B5" s="331"/>
      <c r="C5" s="118" t="s">
        <v>229</v>
      </c>
      <c r="D5" s="118" t="s">
        <v>230</v>
      </c>
      <c r="E5" s="118" t="s">
        <v>98</v>
      </c>
      <c r="F5" s="118" t="s">
        <v>94</v>
      </c>
      <c r="G5" s="119" t="s">
        <v>101</v>
      </c>
      <c r="H5" s="119" t="s">
        <v>102</v>
      </c>
    </row>
    <row r="6" spans="1:8">
      <c r="A6" s="120">
        <v>1</v>
      </c>
      <c r="B6" s="121">
        <v>2</v>
      </c>
      <c r="C6" s="120">
        <v>3</v>
      </c>
      <c r="D6" s="121">
        <v>4</v>
      </c>
      <c r="E6" s="120">
        <v>5</v>
      </c>
      <c r="F6" s="121">
        <v>6</v>
      </c>
      <c r="G6" s="120">
        <v>7</v>
      </c>
      <c r="H6" s="121">
        <v>8</v>
      </c>
    </row>
    <row r="7" spans="1:8" ht="33" customHeight="1">
      <c r="A7" s="326" t="s">
        <v>74</v>
      </c>
      <c r="B7" s="326"/>
      <c r="C7" s="326"/>
      <c r="D7" s="326"/>
      <c r="E7" s="326"/>
      <c r="F7" s="326"/>
      <c r="G7" s="326"/>
      <c r="H7" s="326"/>
    </row>
    <row r="8" spans="1:8" ht="42.75" customHeight="1">
      <c r="A8" s="122" t="s">
        <v>36</v>
      </c>
      <c r="B8" s="123">
        <v>2000</v>
      </c>
      <c r="C8" s="124">
        <v>-734</v>
      </c>
      <c r="D8" s="124">
        <v>-219</v>
      </c>
      <c r="E8" s="124">
        <v>-212</v>
      </c>
      <c r="F8" s="124">
        <v>-219</v>
      </c>
      <c r="G8" s="124" t="s">
        <v>16</v>
      </c>
      <c r="H8" s="125" t="s">
        <v>16</v>
      </c>
    </row>
    <row r="9" spans="1:8" ht="37.5">
      <c r="A9" s="126" t="s">
        <v>133</v>
      </c>
      <c r="B9" s="127">
        <v>2010</v>
      </c>
      <c r="C9" s="128">
        <f>SUM(C10:C10)</f>
        <v>-37</v>
      </c>
      <c r="D9" s="128">
        <f>SUM(D10:D10)</f>
        <v>0</v>
      </c>
      <c r="E9" s="128">
        <f>SUM(E10:E10)</f>
        <v>-4</v>
      </c>
      <c r="F9" s="128">
        <f>SUM(F10:F10)</f>
        <v>0</v>
      </c>
      <c r="G9" s="128">
        <f t="shared" ref="G9:G16" si="0">F9-E9</f>
        <v>4</v>
      </c>
      <c r="H9" s="129">
        <f t="shared" ref="H9:H43" si="1">(F9/E9)*100</f>
        <v>0</v>
      </c>
    </row>
    <row r="10" spans="1:8" ht="39.75" customHeight="1">
      <c r="A10" s="130" t="s">
        <v>219</v>
      </c>
      <c r="B10" s="127">
        <v>2011</v>
      </c>
      <c r="C10" s="296">
        <v>-37</v>
      </c>
      <c r="D10" s="296" t="s">
        <v>123</v>
      </c>
      <c r="E10" s="296">
        <v>-4</v>
      </c>
      <c r="F10" s="296" t="s">
        <v>123</v>
      </c>
      <c r="G10" s="286" t="e">
        <f t="shared" si="0"/>
        <v>#VALUE!</v>
      </c>
      <c r="H10" s="287" t="e">
        <f t="shared" si="1"/>
        <v>#VALUE!</v>
      </c>
    </row>
    <row r="11" spans="1:8" ht="31.5" customHeight="1">
      <c r="A11" s="130" t="s">
        <v>80</v>
      </c>
      <c r="B11" s="127">
        <v>2020</v>
      </c>
      <c r="C11" s="128"/>
      <c r="D11" s="128"/>
      <c r="E11" s="128"/>
      <c r="F11" s="128"/>
      <c r="G11" s="286">
        <f t="shared" si="0"/>
        <v>0</v>
      </c>
      <c r="H11" s="287" t="e">
        <f t="shared" si="1"/>
        <v>#DIV/0!</v>
      </c>
    </row>
    <row r="12" spans="1:8" ht="31.5" customHeight="1">
      <c r="A12" s="130" t="s">
        <v>42</v>
      </c>
      <c r="B12" s="127">
        <v>2030</v>
      </c>
      <c r="C12" s="296" t="s">
        <v>123</v>
      </c>
      <c r="D12" s="296" t="s">
        <v>123</v>
      </c>
      <c r="E12" s="296" t="s">
        <v>123</v>
      </c>
      <c r="F12" s="296" t="s">
        <v>123</v>
      </c>
      <c r="G12" s="286" t="e">
        <f t="shared" si="0"/>
        <v>#VALUE!</v>
      </c>
      <c r="H12" s="287" t="e">
        <f t="shared" si="1"/>
        <v>#VALUE!</v>
      </c>
    </row>
    <row r="13" spans="1:8" ht="31.5" customHeight="1">
      <c r="A13" s="130" t="s">
        <v>70</v>
      </c>
      <c r="B13" s="127">
        <v>2031</v>
      </c>
      <c r="C13" s="296" t="s">
        <v>123</v>
      </c>
      <c r="D13" s="296" t="s">
        <v>123</v>
      </c>
      <c r="E13" s="296" t="s">
        <v>123</v>
      </c>
      <c r="F13" s="296" t="s">
        <v>123</v>
      </c>
      <c r="G13" s="286" t="e">
        <f t="shared" si="0"/>
        <v>#VALUE!</v>
      </c>
      <c r="H13" s="287" t="e">
        <f t="shared" si="1"/>
        <v>#VALUE!</v>
      </c>
    </row>
    <row r="14" spans="1:8" ht="31.5" customHeight="1">
      <c r="A14" s="130" t="s">
        <v>13</v>
      </c>
      <c r="B14" s="127">
        <v>2040</v>
      </c>
      <c r="C14" s="296" t="s">
        <v>123</v>
      </c>
      <c r="D14" s="296" t="s">
        <v>123</v>
      </c>
      <c r="E14" s="296" t="s">
        <v>123</v>
      </c>
      <c r="F14" s="296" t="s">
        <v>123</v>
      </c>
      <c r="G14" s="286" t="e">
        <f t="shared" si="0"/>
        <v>#VALUE!</v>
      </c>
      <c r="H14" s="287" t="e">
        <f t="shared" si="1"/>
        <v>#VALUE!</v>
      </c>
    </row>
    <row r="15" spans="1:8" ht="31.5" customHeight="1">
      <c r="A15" s="130" t="s">
        <v>62</v>
      </c>
      <c r="B15" s="127">
        <v>2050</v>
      </c>
      <c r="C15" s="296" t="s">
        <v>123</v>
      </c>
      <c r="D15" s="296" t="s">
        <v>123</v>
      </c>
      <c r="E15" s="296" t="s">
        <v>123</v>
      </c>
      <c r="F15" s="296" t="s">
        <v>123</v>
      </c>
      <c r="G15" s="286" t="e">
        <f t="shared" si="0"/>
        <v>#VALUE!</v>
      </c>
      <c r="H15" s="287" t="e">
        <f t="shared" si="1"/>
        <v>#VALUE!</v>
      </c>
    </row>
    <row r="16" spans="1:8" ht="31.5" customHeight="1">
      <c r="A16" s="130" t="s">
        <v>63</v>
      </c>
      <c r="B16" s="127">
        <v>2060</v>
      </c>
      <c r="C16" s="296" t="s">
        <v>123</v>
      </c>
      <c r="D16" s="296" t="s">
        <v>123</v>
      </c>
      <c r="E16" s="296" t="s">
        <v>123</v>
      </c>
      <c r="F16" s="296" t="s">
        <v>123</v>
      </c>
      <c r="G16" s="286" t="e">
        <f t="shared" si="0"/>
        <v>#VALUE!</v>
      </c>
      <c r="H16" s="287" t="e">
        <f t="shared" si="1"/>
        <v>#VALUE!</v>
      </c>
    </row>
    <row r="17" spans="1:8" ht="45.75" customHeight="1">
      <c r="A17" s="122" t="s">
        <v>37</v>
      </c>
      <c r="B17" s="123">
        <v>2070</v>
      </c>
      <c r="C17" s="124">
        <f>SUM(C8,C9,C11,C12,C14,C15,C16)+'I. Фін результат'!C79-1</f>
        <v>-404</v>
      </c>
      <c r="D17" s="124">
        <f>SUM(D8,D9,D11,D12,D14,D15,D16)+'I. Фін результат'!D79</f>
        <v>-413</v>
      </c>
      <c r="E17" s="124">
        <f>SUM(E8,E9,E11,E12,E14,E15,E16)+'I. Фін результат'!E79</f>
        <v>-48</v>
      </c>
      <c r="F17" s="124">
        <f>SUM(F8,F9,F11,F12,F14,F15,F16)+'I. Фін результат'!F79</f>
        <v>-398</v>
      </c>
      <c r="G17" s="124" t="s">
        <v>16</v>
      </c>
      <c r="H17" s="125" t="s">
        <v>16</v>
      </c>
    </row>
    <row r="18" spans="1:8" ht="30.75" customHeight="1">
      <c r="A18" s="326" t="s">
        <v>182</v>
      </c>
      <c r="B18" s="326"/>
      <c r="C18" s="326"/>
      <c r="D18" s="326"/>
      <c r="E18" s="326"/>
      <c r="F18" s="326"/>
      <c r="G18" s="326"/>
      <c r="H18" s="326"/>
    </row>
    <row r="19" spans="1:8" ht="44.25" customHeight="1">
      <c r="A19" s="122" t="s">
        <v>183</v>
      </c>
      <c r="B19" s="123">
        <v>2110</v>
      </c>
      <c r="C19" s="124">
        <f>SUM(C20:C26)</f>
        <v>373</v>
      </c>
      <c r="D19" s="124">
        <f>SUM(D20:D26)</f>
        <v>465</v>
      </c>
      <c r="E19" s="124">
        <f>SUM(E20:E26)</f>
        <v>469</v>
      </c>
      <c r="F19" s="124">
        <f>SUM(F20:F26)</f>
        <v>465</v>
      </c>
      <c r="G19" s="124">
        <f>F19-E19</f>
        <v>-4</v>
      </c>
      <c r="H19" s="125">
        <f t="shared" si="1"/>
        <v>99.147121535181242</v>
      </c>
    </row>
    <row r="20" spans="1:8" ht="33" customHeight="1">
      <c r="A20" s="130" t="s">
        <v>147</v>
      </c>
      <c r="B20" s="127">
        <v>2111</v>
      </c>
      <c r="C20" s="128">
        <v>294</v>
      </c>
      <c r="D20" s="128">
        <v>383</v>
      </c>
      <c r="E20" s="128">
        <v>380</v>
      </c>
      <c r="F20" s="128">
        <v>383</v>
      </c>
      <c r="G20" s="128">
        <f>F20-E20</f>
        <v>3</v>
      </c>
      <c r="H20" s="129">
        <f t="shared" si="1"/>
        <v>100.78947368421052</v>
      </c>
    </row>
    <row r="21" spans="1:8" ht="45.75" customHeight="1">
      <c r="A21" s="130" t="s">
        <v>148</v>
      </c>
      <c r="B21" s="127">
        <v>2112</v>
      </c>
      <c r="C21" s="296" t="s">
        <v>123</v>
      </c>
      <c r="D21" s="296" t="s">
        <v>123</v>
      </c>
      <c r="E21" s="296" t="s">
        <v>123</v>
      </c>
      <c r="F21" s="296" t="s">
        <v>123</v>
      </c>
      <c r="G21" s="286" t="e">
        <f>F21-E21</f>
        <v>#VALUE!</v>
      </c>
      <c r="H21" s="287" t="e">
        <f t="shared" si="1"/>
        <v>#VALUE!</v>
      </c>
    </row>
    <row r="22" spans="1:8" ht="25.5" customHeight="1">
      <c r="A22" s="130" t="s">
        <v>51</v>
      </c>
      <c r="B22" s="127">
        <v>2113</v>
      </c>
      <c r="C22" s="128"/>
      <c r="D22" s="128"/>
      <c r="E22" s="128"/>
      <c r="F22" s="128"/>
      <c r="G22" s="286">
        <f>F22-E22</f>
        <v>0</v>
      </c>
      <c r="H22" s="287" t="e">
        <f t="shared" si="1"/>
        <v>#DIV/0!</v>
      </c>
    </row>
    <row r="23" spans="1:8" ht="25.5" customHeight="1">
      <c r="A23" s="130" t="s">
        <v>56</v>
      </c>
      <c r="B23" s="127">
        <v>2114</v>
      </c>
      <c r="C23" s="128"/>
      <c r="D23" s="128"/>
      <c r="E23" s="128"/>
      <c r="F23" s="128"/>
      <c r="G23" s="286">
        <f t="shared" ref="G23:G43" si="2">F23-E23</f>
        <v>0</v>
      </c>
      <c r="H23" s="287" t="e">
        <f t="shared" si="1"/>
        <v>#DIV/0!</v>
      </c>
    </row>
    <row r="24" spans="1:8" ht="25.5" customHeight="1">
      <c r="A24" s="130" t="s">
        <v>157</v>
      </c>
      <c r="B24" s="127">
        <v>2115</v>
      </c>
      <c r="C24" s="128"/>
      <c r="D24" s="128"/>
      <c r="E24" s="128"/>
      <c r="F24" s="128"/>
      <c r="G24" s="286">
        <f t="shared" si="2"/>
        <v>0</v>
      </c>
      <c r="H24" s="287" t="e">
        <f t="shared" si="1"/>
        <v>#DIV/0!</v>
      </c>
    </row>
    <row r="25" spans="1:8" ht="25.5" customHeight="1">
      <c r="A25" s="130" t="s">
        <v>190</v>
      </c>
      <c r="B25" s="127">
        <v>2116</v>
      </c>
      <c r="C25" s="128">
        <v>79</v>
      </c>
      <c r="D25" s="128">
        <v>82</v>
      </c>
      <c r="E25" s="128">
        <v>89</v>
      </c>
      <c r="F25" s="128">
        <v>82</v>
      </c>
      <c r="G25" s="128">
        <f t="shared" si="2"/>
        <v>-7</v>
      </c>
      <c r="H25" s="129">
        <f t="shared" si="1"/>
        <v>92.134831460674164</v>
      </c>
    </row>
    <row r="26" spans="1:8" ht="29.25" customHeight="1">
      <c r="A26" s="130" t="s">
        <v>149</v>
      </c>
      <c r="B26" s="127">
        <v>2117</v>
      </c>
      <c r="C26" s="128"/>
      <c r="D26" s="128"/>
      <c r="E26" s="128"/>
      <c r="F26" s="128"/>
      <c r="G26" s="128">
        <f t="shared" si="2"/>
        <v>0</v>
      </c>
      <c r="H26" s="287" t="e">
        <f t="shared" si="1"/>
        <v>#DIV/0!</v>
      </c>
    </row>
    <row r="27" spans="1:8" ht="44.25" customHeight="1">
      <c r="A27" s="122" t="s">
        <v>193</v>
      </c>
      <c r="B27" s="131">
        <v>2120</v>
      </c>
      <c r="C27" s="124">
        <f>SUM(C28:C35)</f>
        <v>1080</v>
      </c>
      <c r="D27" s="124">
        <f t="shared" ref="D27:G27" si="3">SUM(D28:D35)</f>
        <v>999</v>
      </c>
      <c r="E27" s="124">
        <f t="shared" si="3"/>
        <v>1118</v>
      </c>
      <c r="F27" s="124">
        <f t="shared" si="3"/>
        <v>999</v>
      </c>
      <c r="G27" s="124">
        <f t="shared" si="3"/>
        <v>0</v>
      </c>
      <c r="H27" s="125">
        <f t="shared" si="1"/>
        <v>89.355992844364934</v>
      </c>
    </row>
    <row r="28" spans="1:8" ht="27" customHeight="1">
      <c r="A28" s="126" t="s">
        <v>134</v>
      </c>
      <c r="B28" s="132">
        <v>2121</v>
      </c>
      <c r="C28" s="128">
        <v>87</v>
      </c>
      <c r="D28" s="128">
        <v>0</v>
      </c>
      <c r="E28" s="128">
        <v>37</v>
      </c>
      <c r="F28" s="128">
        <v>0</v>
      </c>
      <c r="G28" s="128"/>
      <c r="H28" s="129">
        <f t="shared" si="1"/>
        <v>0</v>
      </c>
    </row>
    <row r="29" spans="1:8" ht="25.5" customHeight="1">
      <c r="A29" s="130" t="s">
        <v>50</v>
      </c>
      <c r="B29" s="127">
        <v>2122</v>
      </c>
      <c r="C29" s="128">
        <v>944</v>
      </c>
      <c r="D29" s="128">
        <v>987</v>
      </c>
      <c r="E29" s="128">
        <v>1064</v>
      </c>
      <c r="F29" s="128">
        <v>987</v>
      </c>
      <c r="G29" s="128"/>
      <c r="H29" s="129">
        <f t="shared" si="1"/>
        <v>92.76315789473685</v>
      </c>
    </row>
    <row r="30" spans="1:8" ht="25.5" customHeight="1">
      <c r="A30" s="130" t="s">
        <v>51</v>
      </c>
      <c r="B30" s="127">
        <v>2123</v>
      </c>
      <c r="C30" s="128"/>
      <c r="D30" s="128"/>
      <c r="E30" s="128"/>
      <c r="F30" s="128"/>
      <c r="G30" s="128"/>
      <c r="H30" s="287" t="e">
        <f t="shared" si="1"/>
        <v>#DIV/0!</v>
      </c>
    </row>
    <row r="31" spans="1:8" ht="25.5" customHeight="1">
      <c r="A31" s="130" t="s">
        <v>150</v>
      </c>
      <c r="B31" s="127">
        <v>2124</v>
      </c>
      <c r="C31" s="128">
        <v>12</v>
      </c>
      <c r="D31" s="128">
        <v>12</v>
      </c>
      <c r="E31" s="128">
        <v>13</v>
      </c>
      <c r="F31" s="128">
        <v>12</v>
      </c>
      <c r="G31" s="128"/>
      <c r="H31" s="129">
        <f t="shared" si="1"/>
        <v>92.307692307692307</v>
      </c>
    </row>
    <row r="32" spans="1:8" ht="25.5" customHeight="1">
      <c r="A32" s="130" t="s">
        <v>151</v>
      </c>
      <c r="B32" s="127">
        <v>2125</v>
      </c>
      <c r="C32" s="128"/>
      <c r="D32" s="128"/>
      <c r="E32" s="128"/>
      <c r="F32" s="128"/>
      <c r="G32" s="128"/>
      <c r="H32" s="287" t="e">
        <f t="shared" si="1"/>
        <v>#DIV/0!</v>
      </c>
    </row>
    <row r="33" spans="1:8" ht="59.25" customHeight="1">
      <c r="A33" s="130" t="s">
        <v>220</v>
      </c>
      <c r="B33" s="127">
        <v>2126</v>
      </c>
      <c r="C33" s="128">
        <v>37</v>
      </c>
      <c r="D33" s="128">
        <v>0</v>
      </c>
      <c r="E33" s="128">
        <v>4</v>
      </c>
      <c r="F33" s="128">
        <v>0</v>
      </c>
      <c r="G33" s="128"/>
      <c r="H33" s="129">
        <f t="shared" si="1"/>
        <v>0</v>
      </c>
    </row>
    <row r="34" spans="1:8" ht="25.5" customHeight="1">
      <c r="A34" s="130" t="s">
        <v>157</v>
      </c>
      <c r="B34" s="127">
        <v>2127</v>
      </c>
      <c r="C34" s="128"/>
      <c r="D34" s="128"/>
      <c r="E34" s="128"/>
      <c r="F34" s="128"/>
      <c r="G34" s="128"/>
      <c r="H34" s="287" t="e">
        <f t="shared" si="1"/>
        <v>#DIV/0!</v>
      </c>
    </row>
    <row r="35" spans="1:8" ht="25.5" customHeight="1">
      <c r="A35" s="130" t="s">
        <v>149</v>
      </c>
      <c r="B35" s="127">
        <v>2128</v>
      </c>
      <c r="C35" s="128"/>
      <c r="D35" s="128"/>
      <c r="E35" s="128"/>
      <c r="F35" s="128"/>
      <c r="G35" s="128">
        <f t="shared" si="2"/>
        <v>0</v>
      </c>
      <c r="H35" s="287" t="e">
        <f t="shared" si="1"/>
        <v>#DIV/0!</v>
      </c>
    </row>
    <row r="36" spans="1:8" ht="34.5" customHeight="1">
      <c r="A36" s="122" t="s">
        <v>214</v>
      </c>
      <c r="B36" s="131">
        <v>2130</v>
      </c>
      <c r="C36" s="124">
        <f>SUM(C37:C39)</f>
        <v>1153</v>
      </c>
      <c r="D36" s="124">
        <f>SUM(D37:D39)</f>
        <v>1206</v>
      </c>
      <c r="E36" s="124">
        <f>SUM(E37:E39)</f>
        <v>1197</v>
      </c>
      <c r="F36" s="124">
        <f>SUM(F37:F39)</f>
        <v>1206</v>
      </c>
      <c r="G36" s="124">
        <f t="shared" si="2"/>
        <v>9</v>
      </c>
      <c r="H36" s="125">
        <f t="shared" si="1"/>
        <v>100.75187969924812</v>
      </c>
    </row>
    <row r="37" spans="1:8" ht="25.5" customHeight="1">
      <c r="A37" s="130" t="s">
        <v>152</v>
      </c>
      <c r="B37" s="127">
        <v>2131</v>
      </c>
      <c r="C37" s="128"/>
      <c r="D37" s="128"/>
      <c r="E37" s="128"/>
      <c r="F37" s="128"/>
      <c r="G37" s="128">
        <f t="shared" si="2"/>
        <v>0</v>
      </c>
      <c r="H37" s="287" t="e">
        <f t="shared" si="1"/>
        <v>#DIV/0!</v>
      </c>
    </row>
    <row r="38" spans="1:8" ht="25.5" customHeight="1">
      <c r="A38" s="130" t="s">
        <v>153</v>
      </c>
      <c r="B38" s="127">
        <v>2132</v>
      </c>
      <c r="C38" s="128">
        <v>1153</v>
      </c>
      <c r="D38" s="128">
        <v>1206</v>
      </c>
      <c r="E38" s="128">
        <v>1197</v>
      </c>
      <c r="F38" s="128">
        <v>1206</v>
      </c>
      <c r="G38" s="128">
        <f t="shared" si="2"/>
        <v>9</v>
      </c>
      <c r="H38" s="129">
        <f t="shared" si="1"/>
        <v>100.75187969924812</v>
      </c>
    </row>
    <row r="39" spans="1:8" ht="25.5" customHeight="1">
      <c r="A39" s="130" t="s">
        <v>154</v>
      </c>
      <c r="B39" s="127">
        <v>2133</v>
      </c>
      <c r="C39" s="128"/>
      <c r="D39" s="128"/>
      <c r="E39" s="128"/>
      <c r="F39" s="128"/>
      <c r="G39" s="128"/>
      <c r="H39" s="287" t="e">
        <f t="shared" si="1"/>
        <v>#DIV/0!</v>
      </c>
    </row>
    <row r="40" spans="1:8" ht="34.5" customHeight="1">
      <c r="A40" s="122" t="s">
        <v>155</v>
      </c>
      <c r="B40" s="131">
        <v>2140</v>
      </c>
      <c r="C40" s="124">
        <f>SUM(C41:C42)</f>
        <v>0</v>
      </c>
      <c r="D40" s="124">
        <f>SUM(D41:D42)</f>
        <v>0</v>
      </c>
      <c r="E40" s="124">
        <f>SUM(E41:E42)</f>
        <v>0</v>
      </c>
      <c r="F40" s="124">
        <f>SUM(F41:F42)</f>
        <v>0</v>
      </c>
      <c r="G40" s="124"/>
      <c r="H40" s="288" t="e">
        <f t="shared" si="1"/>
        <v>#DIV/0!</v>
      </c>
    </row>
    <row r="41" spans="1:8" ht="48" customHeight="1">
      <c r="A41" s="126" t="s">
        <v>71</v>
      </c>
      <c r="B41" s="132">
        <v>2141</v>
      </c>
      <c r="C41" s="128"/>
      <c r="D41" s="128"/>
      <c r="E41" s="128"/>
      <c r="F41" s="128"/>
      <c r="G41" s="128"/>
      <c r="H41" s="287" t="e">
        <f t="shared" si="1"/>
        <v>#DIV/0!</v>
      </c>
    </row>
    <row r="42" spans="1:8" ht="32.25" customHeight="1">
      <c r="A42" s="130" t="s">
        <v>156</v>
      </c>
      <c r="B42" s="127">
        <v>2142</v>
      </c>
      <c r="C42" s="128"/>
      <c r="D42" s="128"/>
      <c r="E42" s="128"/>
      <c r="F42" s="128"/>
      <c r="G42" s="128">
        <f t="shared" si="2"/>
        <v>0</v>
      </c>
      <c r="H42" s="287" t="e">
        <f t="shared" si="1"/>
        <v>#DIV/0!</v>
      </c>
    </row>
    <row r="43" spans="1:8" ht="34.5" customHeight="1">
      <c r="A43" s="122" t="s">
        <v>175</v>
      </c>
      <c r="B43" s="131">
        <v>2200</v>
      </c>
      <c r="C43" s="124">
        <f>SUM(C19,C27,C36,C40)</f>
        <v>2606</v>
      </c>
      <c r="D43" s="124">
        <f>SUM(D19,D27,D36,D40)</f>
        <v>2670</v>
      </c>
      <c r="E43" s="124">
        <f>SUM(E19,E27,E36,E40)</f>
        <v>2784</v>
      </c>
      <c r="F43" s="124">
        <f>SUM(F19,F27,F36,F40)</f>
        <v>2670</v>
      </c>
      <c r="G43" s="124">
        <f t="shared" si="2"/>
        <v>-114</v>
      </c>
      <c r="H43" s="125">
        <f t="shared" si="1"/>
        <v>95.90517241379311</v>
      </c>
    </row>
    <row r="44" spans="1:8" s="135" customFormat="1">
      <c r="A44" s="133"/>
      <c r="B44" s="134"/>
      <c r="C44" s="134"/>
      <c r="D44" s="134"/>
      <c r="E44" s="134"/>
      <c r="F44" s="134"/>
      <c r="G44" s="134"/>
      <c r="H44" s="134"/>
    </row>
    <row r="45" spans="1:8" s="135" customFormat="1">
      <c r="A45" s="133"/>
      <c r="B45" s="134"/>
      <c r="C45" s="134"/>
      <c r="D45" s="134"/>
      <c r="E45" s="134"/>
      <c r="F45" s="134"/>
      <c r="G45" s="134"/>
      <c r="H45" s="134"/>
    </row>
    <row r="46" spans="1:8" s="135" customFormat="1">
      <c r="A46" s="133"/>
      <c r="B46" s="134"/>
      <c r="C46" s="134"/>
      <c r="D46" s="134"/>
      <c r="E46" s="134"/>
      <c r="F46" s="134"/>
      <c r="G46" s="134"/>
      <c r="H46" s="134"/>
    </row>
    <row r="47" spans="1:8" s="80" customFormat="1" ht="27.75" customHeight="1">
      <c r="A47" s="136" t="s">
        <v>258</v>
      </c>
      <c r="B47" s="137"/>
      <c r="C47" s="327" t="s">
        <v>92</v>
      </c>
      <c r="D47" s="327"/>
      <c r="E47" s="138"/>
      <c r="F47" s="328" t="s">
        <v>259</v>
      </c>
      <c r="G47" s="328"/>
      <c r="H47" s="328"/>
    </row>
    <row r="48" spans="1:8" s="95" customFormat="1">
      <c r="A48" s="103" t="s">
        <v>187</v>
      </c>
      <c r="B48" s="104"/>
      <c r="C48" s="325" t="s">
        <v>192</v>
      </c>
      <c r="D48" s="325"/>
      <c r="E48" s="104"/>
      <c r="F48" s="312" t="s">
        <v>191</v>
      </c>
      <c r="G48" s="312"/>
      <c r="H48" s="312"/>
    </row>
    <row r="49" spans="1:10" s="116" customFormat="1">
      <c r="A49" s="139"/>
      <c r="B49" s="134"/>
      <c r="C49" s="134"/>
      <c r="D49" s="134"/>
      <c r="E49" s="134"/>
      <c r="F49" s="134"/>
      <c r="G49" s="134"/>
      <c r="H49" s="134"/>
      <c r="I49" s="115"/>
      <c r="J49" s="115"/>
    </row>
    <row r="50" spans="1:10" s="116" customFormat="1">
      <c r="A50" s="139"/>
      <c r="B50" s="134"/>
      <c r="C50" s="134"/>
      <c r="D50" s="134"/>
      <c r="E50" s="134"/>
      <c r="F50" s="134"/>
      <c r="G50" s="134"/>
      <c r="H50" s="134"/>
      <c r="I50" s="115"/>
      <c r="J50" s="115"/>
    </row>
    <row r="51" spans="1:10" s="116" customFormat="1">
      <c r="A51" s="139"/>
      <c r="B51" s="134"/>
      <c r="C51" s="134"/>
      <c r="D51" s="134"/>
      <c r="E51" s="134"/>
      <c r="F51" s="134"/>
      <c r="G51" s="134"/>
      <c r="H51" s="134"/>
      <c r="I51" s="115"/>
      <c r="J51" s="115"/>
    </row>
    <row r="52" spans="1:10" s="116" customFormat="1">
      <c r="A52" s="139"/>
      <c r="B52" s="134"/>
      <c r="C52" s="134"/>
      <c r="D52" s="134"/>
      <c r="E52" s="134"/>
      <c r="F52" s="134"/>
      <c r="G52" s="134"/>
      <c r="H52" s="134"/>
      <c r="I52" s="115"/>
      <c r="J52" s="115"/>
    </row>
    <row r="53" spans="1:10" s="116" customFormat="1">
      <c r="A53" s="139"/>
      <c r="B53" s="134"/>
      <c r="C53" s="134"/>
      <c r="D53" s="134"/>
      <c r="E53" s="134"/>
      <c r="F53" s="134"/>
      <c r="G53" s="134"/>
      <c r="H53" s="134"/>
      <c r="I53" s="115"/>
      <c r="J53" s="115"/>
    </row>
    <row r="54" spans="1:10" s="116" customFormat="1">
      <c r="A54" s="139"/>
      <c r="B54" s="134"/>
      <c r="C54" s="134"/>
      <c r="D54" s="134"/>
      <c r="E54" s="134"/>
      <c r="F54" s="134"/>
      <c r="G54" s="134"/>
      <c r="H54" s="134"/>
      <c r="I54" s="115"/>
      <c r="J54" s="115"/>
    </row>
    <row r="55" spans="1:10" s="116" customFormat="1">
      <c r="A55" s="139"/>
      <c r="B55" s="134"/>
      <c r="C55" s="134"/>
      <c r="D55" s="134"/>
      <c r="E55" s="134"/>
      <c r="F55" s="134"/>
      <c r="G55" s="134"/>
      <c r="H55" s="134"/>
      <c r="I55" s="115"/>
      <c r="J55" s="115"/>
    </row>
    <row r="56" spans="1:10" s="116" customFormat="1">
      <c r="A56" s="139"/>
      <c r="B56" s="134"/>
      <c r="C56" s="134"/>
      <c r="D56" s="134"/>
      <c r="E56" s="134"/>
      <c r="F56" s="134"/>
      <c r="G56" s="134"/>
      <c r="H56" s="134"/>
      <c r="I56" s="115"/>
      <c r="J56" s="115"/>
    </row>
    <row r="57" spans="1:10" s="116" customFormat="1">
      <c r="A57" s="139"/>
      <c r="B57" s="134"/>
      <c r="C57" s="134"/>
      <c r="D57" s="134"/>
      <c r="E57" s="134"/>
      <c r="F57" s="134"/>
      <c r="G57" s="134"/>
      <c r="H57" s="134"/>
      <c r="I57" s="115"/>
      <c r="J57" s="115"/>
    </row>
    <row r="58" spans="1:10" s="116" customFormat="1">
      <c r="A58" s="139"/>
      <c r="B58" s="134"/>
      <c r="C58" s="134"/>
      <c r="D58" s="134"/>
      <c r="E58" s="134"/>
      <c r="F58" s="134"/>
      <c r="G58" s="134"/>
      <c r="H58" s="134"/>
      <c r="I58" s="115"/>
      <c r="J58" s="115"/>
    </row>
    <row r="59" spans="1:10" s="116" customFormat="1">
      <c r="A59" s="139"/>
      <c r="B59" s="134"/>
      <c r="C59" s="134"/>
      <c r="D59" s="134"/>
      <c r="E59" s="134"/>
      <c r="F59" s="134"/>
      <c r="G59" s="134"/>
      <c r="H59" s="134"/>
      <c r="I59" s="115"/>
      <c r="J59" s="115"/>
    </row>
    <row r="60" spans="1:10" s="116" customFormat="1">
      <c r="A60" s="139"/>
      <c r="B60" s="134"/>
      <c r="C60" s="134"/>
      <c r="D60" s="134"/>
      <c r="E60" s="134"/>
      <c r="F60" s="134"/>
      <c r="G60" s="134"/>
      <c r="H60" s="134"/>
      <c r="I60" s="115"/>
      <c r="J60" s="115"/>
    </row>
    <row r="61" spans="1:10" s="116" customFormat="1">
      <c r="A61" s="139"/>
      <c r="B61" s="134"/>
      <c r="C61" s="134"/>
      <c r="D61" s="134"/>
      <c r="E61" s="134"/>
      <c r="F61" s="134"/>
      <c r="G61" s="134"/>
      <c r="H61" s="134"/>
      <c r="I61" s="115"/>
      <c r="J61" s="115"/>
    </row>
    <row r="62" spans="1:10" s="116" customFormat="1">
      <c r="A62" s="139"/>
      <c r="B62" s="134"/>
      <c r="C62" s="134"/>
      <c r="D62" s="134"/>
      <c r="E62" s="134"/>
      <c r="F62" s="134"/>
      <c r="G62" s="134"/>
      <c r="H62" s="134"/>
      <c r="I62" s="115"/>
      <c r="J62" s="115"/>
    </row>
    <row r="63" spans="1:10" s="116" customFormat="1">
      <c r="A63" s="139"/>
      <c r="B63" s="134"/>
      <c r="C63" s="134"/>
      <c r="D63" s="134"/>
      <c r="E63" s="134"/>
      <c r="F63" s="134"/>
      <c r="G63" s="134"/>
      <c r="H63" s="134"/>
      <c r="I63" s="115"/>
      <c r="J63" s="115"/>
    </row>
    <row r="64" spans="1:10" s="116" customFormat="1">
      <c r="A64" s="139"/>
      <c r="B64" s="134"/>
      <c r="C64" s="134"/>
      <c r="D64" s="134"/>
      <c r="E64" s="134"/>
      <c r="F64" s="134"/>
      <c r="G64" s="134"/>
      <c r="H64" s="134"/>
      <c r="I64" s="115"/>
      <c r="J64" s="115"/>
    </row>
    <row r="65" spans="1:10" s="116" customFormat="1">
      <c r="A65" s="139"/>
      <c r="B65" s="134"/>
      <c r="C65" s="134"/>
      <c r="D65" s="134"/>
      <c r="E65" s="134"/>
      <c r="F65" s="134"/>
      <c r="G65" s="134"/>
      <c r="H65" s="134"/>
      <c r="I65" s="115"/>
      <c r="J65" s="115"/>
    </row>
    <row r="66" spans="1:10" s="116" customFormat="1">
      <c r="A66" s="139"/>
      <c r="B66" s="134"/>
      <c r="C66" s="134"/>
      <c r="D66" s="134"/>
      <c r="E66" s="134"/>
      <c r="F66" s="134"/>
      <c r="G66" s="134"/>
      <c r="H66" s="134"/>
      <c r="I66" s="115"/>
      <c r="J66" s="115"/>
    </row>
    <row r="67" spans="1:10" s="116" customFormat="1">
      <c r="A67" s="139"/>
      <c r="B67" s="134"/>
      <c r="C67" s="134"/>
      <c r="D67" s="134"/>
      <c r="E67" s="134"/>
      <c r="F67" s="134"/>
      <c r="G67" s="134"/>
      <c r="H67" s="134"/>
      <c r="I67" s="115"/>
      <c r="J67" s="115"/>
    </row>
    <row r="68" spans="1:10" s="116" customFormat="1">
      <c r="A68" s="139"/>
      <c r="B68" s="134"/>
      <c r="C68" s="134"/>
      <c r="D68" s="134"/>
      <c r="E68" s="134"/>
      <c r="F68" s="134"/>
      <c r="G68" s="134"/>
      <c r="H68" s="134"/>
      <c r="I68" s="115"/>
      <c r="J68" s="115"/>
    </row>
    <row r="69" spans="1:10" s="116" customFormat="1">
      <c r="A69" s="139"/>
      <c r="B69" s="134"/>
      <c r="C69" s="134"/>
      <c r="D69" s="134"/>
      <c r="E69" s="134"/>
      <c r="F69" s="134"/>
      <c r="G69" s="134"/>
      <c r="H69" s="134"/>
      <c r="I69" s="115"/>
      <c r="J69" s="115"/>
    </row>
    <row r="70" spans="1:10" s="116" customFormat="1">
      <c r="A70" s="139"/>
      <c r="B70" s="134"/>
      <c r="C70" s="134"/>
      <c r="D70" s="134"/>
      <c r="E70" s="134"/>
      <c r="F70" s="134"/>
      <c r="G70" s="134"/>
      <c r="H70" s="134"/>
      <c r="I70" s="115"/>
      <c r="J70" s="115"/>
    </row>
    <row r="71" spans="1:10" s="116" customFormat="1">
      <c r="A71" s="139"/>
      <c r="B71" s="134"/>
      <c r="C71" s="134"/>
      <c r="D71" s="134"/>
      <c r="E71" s="134"/>
      <c r="F71" s="134"/>
      <c r="G71" s="134"/>
      <c r="H71" s="134"/>
      <c r="I71" s="115"/>
      <c r="J71" s="115"/>
    </row>
    <row r="72" spans="1:10" s="116" customFormat="1">
      <c r="A72" s="139"/>
      <c r="B72" s="134"/>
      <c r="C72" s="134"/>
      <c r="D72" s="134"/>
      <c r="E72" s="134"/>
      <c r="F72" s="134"/>
      <c r="G72" s="134"/>
      <c r="H72" s="134"/>
      <c r="I72" s="115"/>
      <c r="J72" s="115"/>
    </row>
    <row r="73" spans="1:10" s="116" customFormat="1">
      <c r="A73" s="139"/>
      <c r="B73" s="134"/>
      <c r="C73" s="134"/>
      <c r="D73" s="134"/>
      <c r="E73" s="134"/>
      <c r="F73" s="134"/>
      <c r="G73" s="134"/>
      <c r="H73" s="134"/>
      <c r="I73" s="115"/>
      <c r="J73" s="115"/>
    </row>
    <row r="74" spans="1:10" s="116" customFormat="1">
      <c r="A74" s="139"/>
      <c r="B74" s="134"/>
      <c r="C74" s="134"/>
      <c r="D74" s="134"/>
      <c r="E74" s="134"/>
      <c r="F74" s="134"/>
      <c r="G74" s="134"/>
      <c r="H74" s="134"/>
      <c r="I74" s="115"/>
      <c r="J74" s="115"/>
    </row>
    <row r="75" spans="1:10" s="116" customFormat="1">
      <c r="A75" s="139"/>
      <c r="B75" s="134"/>
      <c r="C75" s="134"/>
      <c r="D75" s="134"/>
      <c r="E75" s="134"/>
      <c r="F75" s="134"/>
      <c r="G75" s="134"/>
      <c r="H75" s="134"/>
      <c r="I75" s="115"/>
      <c r="J75" s="115"/>
    </row>
    <row r="76" spans="1:10" s="116" customFormat="1">
      <c r="A76" s="139"/>
      <c r="B76" s="134"/>
      <c r="C76" s="134"/>
      <c r="D76" s="134"/>
      <c r="E76" s="134"/>
      <c r="F76" s="134"/>
      <c r="G76" s="134"/>
      <c r="H76" s="134"/>
      <c r="I76" s="115"/>
      <c r="J76" s="115"/>
    </row>
    <row r="77" spans="1:10" s="116" customFormat="1">
      <c r="A77" s="139"/>
      <c r="B77" s="134"/>
      <c r="C77" s="134"/>
      <c r="D77" s="134"/>
      <c r="E77" s="134"/>
      <c r="F77" s="134"/>
      <c r="G77" s="134"/>
      <c r="H77" s="134"/>
      <c r="I77" s="115"/>
      <c r="J77" s="115"/>
    </row>
    <row r="78" spans="1:10" s="116" customFormat="1">
      <c r="A78" s="139"/>
      <c r="B78" s="134"/>
      <c r="C78" s="134"/>
      <c r="D78" s="134"/>
      <c r="E78" s="134"/>
      <c r="F78" s="134"/>
      <c r="G78" s="134"/>
      <c r="H78" s="134"/>
      <c r="I78" s="115"/>
      <c r="J78" s="115"/>
    </row>
    <row r="79" spans="1:10" s="116" customFormat="1">
      <c r="A79" s="139"/>
      <c r="B79" s="134"/>
      <c r="C79" s="134"/>
      <c r="D79" s="134"/>
      <c r="E79" s="134"/>
      <c r="F79" s="134"/>
      <c r="G79" s="134"/>
      <c r="H79" s="134"/>
      <c r="I79" s="115"/>
      <c r="J79" s="115"/>
    </row>
    <row r="80" spans="1:10" s="116" customFormat="1">
      <c r="A80" s="139"/>
      <c r="B80" s="134"/>
      <c r="C80" s="134"/>
      <c r="D80" s="134"/>
      <c r="E80" s="134"/>
      <c r="F80" s="134"/>
      <c r="G80" s="134"/>
      <c r="H80" s="134"/>
      <c r="I80" s="115"/>
      <c r="J80" s="115"/>
    </row>
    <row r="81" spans="1:10" s="116" customFormat="1">
      <c r="A81" s="139"/>
      <c r="B81" s="134"/>
      <c r="C81" s="134"/>
      <c r="D81" s="134"/>
      <c r="E81" s="134"/>
      <c r="F81" s="134"/>
      <c r="G81" s="134"/>
      <c r="H81" s="134"/>
      <c r="I81" s="115"/>
      <c r="J81" s="115"/>
    </row>
    <row r="82" spans="1:10" s="116" customFormat="1">
      <c r="A82" s="139"/>
      <c r="B82" s="134"/>
      <c r="C82" s="134"/>
      <c r="D82" s="134"/>
      <c r="E82" s="134"/>
      <c r="F82" s="134"/>
      <c r="G82" s="134"/>
      <c r="H82" s="134"/>
      <c r="I82" s="115"/>
      <c r="J82" s="115"/>
    </row>
    <row r="83" spans="1:10" s="116" customFormat="1">
      <c r="A83" s="139"/>
      <c r="B83" s="134"/>
      <c r="C83" s="134"/>
      <c r="D83" s="134"/>
      <c r="E83" s="134"/>
      <c r="F83" s="134"/>
      <c r="G83" s="134"/>
      <c r="H83" s="134"/>
      <c r="I83" s="115"/>
      <c r="J83" s="115"/>
    </row>
    <row r="84" spans="1:10" s="116" customFormat="1">
      <c r="A84" s="139"/>
      <c r="B84" s="134"/>
      <c r="C84" s="134"/>
      <c r="D84" s="134"/>
      <c r="E84" s="134"/>
      <c r="F84" s="134"/>
      <c r="G84" s="134"/>
      <c r="H84" s="134"/>
      <c r="I84" s="115"/>
      <c r="J84" s="115"/>
    </row>
    <row r="85" spans="1:10" s="116" customFormat="1">
      <c r="A85" s="139"/>
      <c r="B85" s="134"/>
      <c r="C85" s="134"/>
      <c r="D85" s="134"/>
      <c r="E85" s="134"/>
      <c r="F85" s="134"/>
      <c r="G85" s="134"/>
      <c r="H85" s="134"/>
      <c r="I85" s="115"/>
      <c r="J85" s="115"/>
    </row>
    <row r="86" spans="1:10" s="116" customFormat="1">
      <c r="A86" s="139"/>
      <c r="B86" s="134"/>
      <c r="C86" s="134"/>
      <c r="D86" s="134"/>
      <c r="E86" s="134"/>
      <c r="F86" s="134"/>
      <c r="G86" s="134"/>
      <c r="H86" s="134"/>
      <c r="I86" s="115"/>
      <c r="J86" s="115"/>
    </row>
    <row r="87" spans="1:10" s="116" customFormat="1">
      <c r="A87" s="139"/>
      <c r="B87" s="134"/>
      <c r="C87" s="134"/>
      <c r="D87" s="134"/>
      <c r="E87" s="134"/>
      <c r="F87" s="134"/>
      <c r="G87" s="134"/>
      <c r="H87" s="134"/>
      <c r="I87" s="115"/>
      <c r="J87" s="115"/>
    </row>
    <row r="88" spans="1:10" s="116" customFormat="1">
      <c r="A88" s="139"/>
      <c r="B88" s="134"/>
      <c r="C88" s="134"/>
      <c r="D88" s="134"/>
      <c r="E88" s="134"/>
      <c r="F88" s="134"/>
      <c r="G88" s="134"/>
      <c r="H88" s="134"/>
      <c r="I88" s="115"/>
      <c r="J88" s="115"/>
    </row>
    <row r="89" spans="1:10" s="116" customFormat="1">
      <c r="A89" s="139"/>
      <c r="B89" s="134"/>
      <c r="C89" s="134"/>
      <c r="D89" s="134"/>
      <c r="E89" s="134"/>
      <c r="F89" s="134"/>
      <c r="G89" s="134"/>
      <c r="H89" s="134"/>
      <c r="I89" s="115"/>
      <c r="J89" s="115"/>
    </row>
    <row r="90" spans="1:10" s="116" customFormat="1">
      <c r="A90" s="139"/>
      <c r="B90" s="134"/>
      <c r="C90" s="134"/>
      <c r="D90" s="134"/>
      <c r="E90" s="134"/>
      <c r="F90" s="134"/>
      <c r="G90" s="134"/>
      <c r="H90" s="134"/>
      <c r="I90" s="115"/>
      <c r="J90" s="115"/>
    </row>
    <row r="91" spans="1:10" s="116" customFormat="1">
      <c r="A91" s="139"/>
      <c r="B91" s="134"/>
      <c r="C91" s="134"/>
      <c r="D91" s="134"/>
      <c r="E91" s="134"/>
      <c r="F91" s="134"/>
      <c r="G91" s="134"/>
      <c r="H91" s="134"/>
      <c r="I91" s="115"/>
      <c r="J91" s="115"/>
    </row>
    <row r="92" spans="1:10" s="116" customFormat="1">
      <c r="A92" s="139"/>
      <c r="B92" s="134"/>
      <c r="C92" s="134"/>
      <c r="D92" s="134"/>
      <c r="E92" s="134"/>
      <c r="F92" s="134"/>
      <c r="G92" s="134"/>
      <c r="H92" s="134"/>
      <c r="I92" s="115"/>
      <c r="J92" s="115"/>
    </row>
    <row r="93" spans="1:10" s="116" customFormat="1">
      <c r="A93" s="139"/>
      <c r="B93" s="134"/>
      <c r="C93" s="134"/>
      <c r="D93" s="134"/>
      <c r="E93" s="134"/>
      <c r="F93" s="134"/>
      <c r="G93" s="134"/>
      <c r="H93" s="134"/>
      <c r="I93" s="115"/>
      <c r="J93" s="115"/>
    </row>
    <row r="94" spans="1:10" s="116" customFormat="1">
      <c r="A94" s="139"/>
      <c r="B94" s="134"/>
      <c r="C94" s="134"/>
      <c r="D94" s="134"/>
      <c r="E94" s="134"/>
      <c r="F94" s="134"/>
      <c r="G94" s="134"/>
      <c r="H94" s="134"/>
      <c r="I94" s="115"/>
      <c r="J94" s="115"/>
    </row>
    <row r="95" spans="1:10" s="116" customFormat="1">
      <c r="A95" s="139"/>
      <c r="B95" s="134"/>
      <c r="C95" s="134"/>
      <c r="D95" s="134"/>
      <c r="E95" s="134"/>
      <c r="F95" s="134"/>
      <c r="G95" s="134"/>
      <c r="H95" s="134"/>
      <c r="I95" s="115"/>
      <c r="J95" s="115"/>
    </row>
    <row r="96" spans="1:10" s="116" customFormat="1">
      <c r="A96" s="139"/>
      <c r="B96" s="134"/>
      <c r="C96" s="134"/>
      <c r="D96" s="134"/>
      <c r="E96" s="134"/>
      <c r="F96" s="134"/>
      <c r="G96" s="134"/>
      <c r="H96" s="134"/>
      <c r="I96" s="115"/>
      <c r="J96" s="115"/>
    </row>
    <row r="97" spans="1:10" s="116" customFormat="1">
      <c r="A97" s="139"/>
      <c r="B97" s="134"/>
      <c r="C97" s="134"/>
      <c r="D97" s="134"/>
      <c r="E97" s="134"/>
      <c r="F97" s="134"/>
      <c r="G97" s="134"/>
      <c r="H97" s="134"/>
      <c r="I97" s="115"/>
      <c r="J97" s="115"/>
    </row>
    <row r="98" spans="1:10" s="116" customFormat="1">
      <c r="A98" s="139"/>
      <c r="B98" s="134"/>
      <c r="C98" s="134"/>
      <c r="D98" s="134"/>
      <c r="E98" s="134"/>
      <c r="F98" s="134"/>
      <c r="G98" s="134"/>
      <c r="H98" s="134"/>
      <c r="I98" s="115"/>
      <c r="J98" s="115"/>
    </row>
    <row r="99" spans="1:10" s="116" customFormat="1">
      <c r="A99" s="139"/>
      <c r="B99" s="134"/>
      <c r="C99" s="134"/>
      <c r="D99" s="134"/>
      <c r="E99" s="134"/>
      <c r="F99" s="134"/>
      <c r="G99" s="134"/>
      <c r="H99" s="134"/>
      <c r="I99" s="115"/>
      <c r="J99" s="115"/>
    </row>
    <row r="100" spans="1:10" s="116" customFormat="1">
      <c r="A100" s="139"/>
      <c r="B100" s="134"/>
      <c r="C100" s="134"/>
      <c r="D100" s="134"/>
      <c r="E100" s="134"/>
      <c r="F100" s="134"/>
      <c r="G100" s="134"/>
      <c r="H100" s="134"/>
      <c r="I100" s="115"/>
      <c r="J100" s="115"/>
    </row>
    <row r="101" spans="1:10" s="116" customFormat="1">
      <c r="A101" s="139"/>
      <c r="B101" s="134"/>
      <c r="C101" s="134"/>
      <c r="D101" s="134"/>
      <c r="E101" s="134"/>
      <c r="F101" s="134"/>
      <c r="G101" s="134"/>
      <c r="H101" s="134"/>
      <c r="I101" s="115"/>
      <c r="J101" s="115"/>
    </row>
    <row r="102" spans="1:10" s="116" customFormat="1">
      <c r="A102" s="139"/>
      <c r="B102" s="134"/>
      <c r="C102" s="134"/>
      <c r="D102" s="134"/>
      <c r="E102" s="134"/>
      <c r="F102" s="134"/>
      <c r="G102" s="134"/>
      <c r="H102" s="134"/>
      <c r="I102" s="115"/>
      <c r="J102" s="115"/>
    </row>
    <row r="103" spans="1:10" s="116" customFormat="1">
      <c r="A103" s="139"/>
      <c r="B103" s="134"/>
      <c r="C103" s="134"/>
      <c r="D103" s="134"/>
      <c r="E103" s="134"/>
      <c r="F103" s="134"/>
      <c r="G103" s="134"/>
      <c r="H103" s="134"/>
      <c r="I103" s="115"/>
      <c r="J103" s="115"/>
    </row>
    <row r="104" spans="1:10" s="116" customFormat="1">
      <c r="A104" s="139"/>
      <c r="B104" s="134"/>
      <c r="C104" s="134"/>
      <c r="D104" s="134"/>
      <c r="E104" s="134"/>
      <c r="F104" s="134"/>
      <c r="G104" s="134"/>
      <c r="H104" s="134"/>
      <c r="I104" s="115"/>
      <c r="J104" s="115"/>
    </row>
    <row r="105" spans="1:10" s="116" customFormat="1">
      <c r="A105" s="139"/>
      <c r="B105" s="134"/>
      <c r="C105" s="134"/>
      <c r="D105" s="134"/>
      <c r="E105" s="134"/>
      <c r="F105" s="134"/>
      <c r="G105" s="134"/>
      <c r="H105" s="134"/>
      <c r="I105" s="115"/>
      <c r="J105" s="115"/>
    </row>
    <row r="106" spans="1:10" s="116" customFormat="1">
      <c r="A106" s="139"/>
      <c r="B106" s="134"/>
      <c r="C106" s="134"/>
      <c r="D106" s="134"/>
      <c r="E106" s="134"/>
      <c r="F106" s="134"/>
      <c r="G106" s="134"/>
      <c r="H106" s="134"/>
      <c r="I106" s="115"/>
      <c r="J106" s="115"/>
    </row>
    <row r="107" spans="1:10" s="116" customFormat="1">
      <c r="A107" s="139"/>
      <c r="B107" s="134"/>
      <c r="C107" s="134"/>
      <c r="D107" s="134"/>
      <c r="E107" s="134"/>
      <c r="F107" s="134"/>
      <c r="G107" s="134"/>
      <c r="H107" s="134"/>
      <c r="I107" s="115"/>
      <c r="J107" s="115"/>
    </row>
    <row r="108" spans="1:10" s="116" customFormat="1">
      <c r="A108" s="139"/>
      <c r="B108" s="134"/>
      <c r="C108" s="134"/>
      <c r="D108" s="134"/>
      <c r="E108" s="134"/>
      <c r="F108" s="134"/>
      <c r="G108" s="134"/>
      <c r="H108" s="134"/>
      <c r="I108" s="115"/>
      <c r="J108" s="115"/>
    </row>
    <row r="109" spans="1:10" s="116" customFormat="1">
      <c r="A109" s="139"/>
      <c r="B109" s="134"/>
      <c r="C109" s="134"/>
      <c r="D109" s="134"/>
      <c r="E109" s="134"/>
      <c r="F109" s="134"/>
      <c r="G109" s="134"/>
      <c r="H109" s="134"/>
      <c r="I109" s="115"/>
      <c r="J109" s="115"/>
    </row>
    <row r="110" spans="1:10" s="116" customFormat="1">
      <c r="A110" s="139"/>
      <c r="B110" s="134"/>
      <c r="C110" s="134"/>
      <c r="D110" s="134"/>
      <c r="E110" s="134"/>
      <c r="F110" s="134"/>
      <c r="G110" s="134"/>
      <c r="H110" s="134"/>
      <c r="I110" s="115"/>
      <c r="J110" s="115"/>
    </row>
    <row r="111" spans="1:10" s="116" customFormat="1">
      <c r="A111" s="139"/>
      <c r="B111" s="134"/>
      <c r="C111" s="134"/>
      <c r="D111" s="134"/>
      <c r="E111" s="134"/>
      <c r="F111" s="134"/>
      <c r="G111" s="134"/>
      <c r="H111" s="134"/>
      <c r="I111" s="115"/>
      <c r="J111" s="115"/>
    </row>
    <row r="112" spans="1:10" s="116" customFormat="1">
      <c r="A112" s="139"/>
      <c r="B112" s="134"/>
      <c r="C112" s="134"/>
      <c r="D112" s="134"/>
      <c r="E112" s="134"/>
      <c r="F112" s="134"/>
      <c r="G112" s="134"/>
      <c r="H112" s="134"/>
      <c r="I112" s="115"/>
      <c r="J112" s="115"/>
    </row>
    <row r="113" spans="1:10" s="116" customFormat="1">
      <c r="A113" s="139"/>
      <c r="B113" s="134"/>
      <c r="C113" s="134"/>
      <c r="D113" s="134"/>
      <c r="E113" s="134"/>
      <c r="F113" s="134"/>
      <c r="G113" s="134"/>
      <c r="H113" s="134"/>
      <c r="I113" s="115"/>
      <c r="J113" s="115"/>
    </row>
    <row r="114" spans="1:10" s="116" customFormat="1">
      <c r="A114" s="140"/>
      <c r="I114" s="115"/>
      <c r="J114" s="115"/>
    </row>
    <row r="115" spans="1:10" s="116" customFormat="1">
      <c r="A115" s="140"/>
      <c r="I115" s="115"/>
      <c r="J115" s="115"/>
    </row>
    <row r="116" spans="1:10" s="116" customFormat="1">
      <c r="A116" s="140"/>
      <c r="I116" s="115"/>
      <c r="J116" s="115"/>
    </row>
    <row r="117" spans="1:10" s="116" customFormat="1">
      <c r="A117" s="140"/>
      <c r="I117" s="115"/>
      <c r="J117" s="115"/>
    </row>
    <row r="118" spans="1:10" s="116" customFormat="1">
      <c r="A118" s="140"/>
      <c r="I118" s="115"/>
      <c r="J118" s="115"/>
    </row>
    <row r="119" spans="1:10" s="116" customFormat="1">
      <c r="A119" s="140"/>
      <c r="I119" s="115"/>
      <c r="J119" s="115"/>
    </row>
    <row r="120" spans="1:10" s="116" customFormat="1">
      <c r="A120" s="140"/>
      <c r="I120" s="115"/>
      <c r="J120" s="115"/>
    </row>
    <row r="121" spans="1:10" s="116" customFormat="1">
      <c r="A121" s="140"/>
      <c r="I121" s="115"/>
      <c r="J121" s="115"/>
    </row>
    <row r="122" spans="1:10" s="116" customFormat="1">
      <c r="A122" s="140"/>
      <c r="I122" s="115"/>
      <c r="J122" s="115"/>
    </row>
    <row r="123" spans="1:10" s="116" customFormat="1">
      <c r="A123" s="140"/>
      <c r="I123" s="115"/>
      <c r="J123" s="115"/>
    </row>
    <row r="124" spans="1:10" s="116" customFormat="1">
      <c r="A124" s="140"/>
      <c r="I124" s="115"/>
      <c r="J124" s="115"/>
    </row>
    <row r="125" spans="1:10" s="116" customFormat="1">
      <c r="A125" s="140"/>
      <c r="I125" s="115"/>
      <c r="J125" s="115"/>
    </row>
    <row r="126" spans="1:10" s="116" customFormat="1">
      <c r="A126" s="140"/>
      <c r="I126" s="115"/>
      <c r="J126" s="115"/>
    </row>
    <row r="127" spans="1:10" s="116" customFormat="1">
      <c r="A127" s="140"/>
      <c r="I127" s="115"/>
      <c r="J127" s="115"/>
    </row>
    <row r="128" spans="1:10" s="116" customFormat="1">
      <c r="A128" s="140"/>
      <c r="I128" s="115"/>
      <c r="J128" s="115"/>
    </row>
    <row r="129" spans="1:10" s="116" customFormat="1">
      <c r="A129" s="140"/>
      <c r="I129" s="115"/>
      <c r="J129" s="115"/>
    </row>
    <row r="130" spans="1:10" s="116" customFormat="1">
      <c r="A130" s="140"/>
      <c r="I130" s="115"/>
      <c r="J130" s="115"/>
    </row>
    <row r="131" spans="1:10" s="116" customFormat="1">
      <c r="A131" s="140"/>
      <c r="I131" s="115"/>
      <c r="J131" s="115"/>
    </row>
    <row r="132" spans="1:10" s="116" customFormat="1">
      <c r="A132" s="140"/>
      <c r="I132" s="115"/>
      <c r="J132" s="115"/>
    </row>
    <row r="133" spans="1:10" s="116" customFormat="1">
      <c r="A133" s="140"/>
      <c r="I133" s="115"/>
      <c r="J133" s="115"/>
    </row>
    <row r="134" spans="1:10" s="116" customFormat="1">
      <c r="A134" s="140"/>
      <c r="I134" s="115"/>
      <c r="J134" s="115"/>
    </row>
    <row r="135" spans="1:10" s="116" customFormat="1">
      <c r="A135" s="140"/>
      <c r="I135" s="115"/>
      <c r="J135" s="115"/>
    </row>
    <row r="136" spans="1:10" s="116" customFormat="1">
      <c r="A136" s="140"/>
      <c r="I136" s="115"/>
      <c r="J136" s="115"/>
    </row>
    <row r="137" spans="1:10" s="116" customFormat="1">
      <c r="A137" s="140"/>
      <c r="I137" s="115"/>
      <c r="J137" s="115"/>
    </row>
    <row r="138" spans="1:10" s="116" customFormat="1">
      <c r="A138" s="140"/>
      <c r="I138" s="115"/>
      <c r="J138" s="115"/>
    </row>
    <row r="139" spans="1:10" s="116" customFormat="1">
      <c r="A139" s="140"/>
      <c r="I139" s="115"/>
      <c r="J139" s="115"/>
    </row>
    <row r="140" spans="1:10" s="116" customFormat="1">
      <c r="A140" s="140"/>
      <c r="I140" s="115"/>
      <c r="J140" s="115"/>
    </row>
    <row r="141" spans="1:10" s="116" customFormat="1">
      <c r="A141" s="140"/>
      <c r="I141" s="115"/>
      <c r="J141" s="115"/>
    </row>
    <row r="142" spans="1:10" s="116" customFormat="1">
      <c r="A142" s="140"/>
      <c r="I142" s="115"/>
      <c r="J142" s="115"/>
    </row>
    <row r="143" spans="1:10" s="116" customFormat="1">
      <c r="A143" s="140"/>
      <c r="I143" s="115"/>
      <c r="J143" s="115"/>
    </row>
    <row r="144" spans="1:10" s="116" customFormat="1">
      <c r="A144" s="140"/>
      <c r="I144" s="115"/>
      <c r="J144" s="115"/>
    </row>
    <row r="145" spans="1:10" s="116" customFormat="1">
      <c r="A145" s="140"/>
      <c r="I145" s="115"/>
      <c r="J145" s="115"/>
    </row>
    <row r="146" spans="1:10" s="116" customFormat="1">
      <c r="A146" s="140"/>
      <c r="I146" s="115"/>
      <c r="J146" s="115"/>
    </row>
    <row r="147" spans="1:10" s="116" customFormat="1">
      <c r="A147" s="140"/>
      <c r="I147" s="115"/>
      <c r="J147" s="115"/>
    </row>
    <row r="148" spans="1:10" s="116" customFormat="1">
      <c r="A148" s="140"/>
      <c r="I148" s="115"/>
      <c r="J148" s="115"/>
    </row>
    <row r="149" spans="1:10" s="116" customFormat="1">
      <c r="A149" s="140"/>
      <c r="I149" s="115"/>
      <c r="J149" s="115"/>
    </row>
    <row r="150" spans="1:10" s="116" customFormat="1">
      <c r="A150" s="140"/>
      <c r="I150" s="115"/>
      <c r="J150" s="115"/>
    </row>
    <row r="151" spans="1:10" s="116" customFormat="1">
      <c r="A151" s="140"/>
      <c r="I151" s="115"/>
      <c r="J151" s="115"/>
    </row>
    <row r="152" spans="1:10" s="116" customFormat="1">
      <c r="A152" s="140"/>
      <c r="I152" s="115"/>
      <c r="J152" s="115"/>
    </row>
    <row r="153" spans="1:10" s="116" customFormat="1">
      <c r="A153" s="140"/>
      <c r="I153" s="115"/>
      <c r="J153" s="115"/>
    </row>
    <row r="154" spans="1:10" s="116" customFormat="1">
      <c r="A154" s="140"/>
      <c r="I154" s="115"/>
      <c r="J154" s="115"/>
    </row>
    <row r="155" spans="1:10" s="116" customFormat="1">
      <c r="A155" s="140"/>
      <c r="I155" s="115"/>
      <c r="J155" s="115"/>
    </row>
    <row r="156" spans="1:10" s="116" customFormat="1">
      <c r="A156" s="140"/>
      <c r="I156" s="115"/>
      <c r="J156" s="115"/>
    </row>
    <row r="157" spans="1:10" s="116" customFormat="1">
      <c r="A157" s="140"/>
      <c r="I157" s="115"/>
      <c r="J157" s="115"/>
    </row>
    <row r="158" spans="1:10" s="116" customFormat="1">
      <c r="A158" s="140"/>
      <c r="I158" s="115"/>
      <c r="J158" s="115"/>
    </row>
    <row r="159" spans="1:10" s="116" customFormat="1">
      <c r="A159" s="140"/>
      <c r="I159" s="115"/>
      <c r="J159" s="115"/>
    </row>
    <row r="160" spans="1:10" s="116" customFormat="1">
      <c r="A160" s="140"/>
      <c r="I160" s="115"/>
      <c r="J160" s="115"/>
    </row>
    <row r="161" spans="1:10" s="116" customFormat="1">
      <c r="A161" s="140"/>
      <c r="I161" s="115"/>
      <c r="J161" s="115"/>
    </row>
    <row r="162" spans="1:10" s="116" customFormat="1">
      <c r="A162" s="140"/>
      <c r="I162" s="115"/>
      <c r="J162" s="115"/>
    </row>
    <row r="163" spans="1:10" s="116" customFormat="1">
      <c r="A163" s="140"/>
      <c r="I163" s="115"/>
      <c r="J163" s="115"/>
    </row>
    <row r="164" spans="1:10" s="116" customFormat="1">
      <c r="A164" s="140"/>
      <c r="I164" s="115"/>
      <c r="J164" s="115"/>
    </row>
    <row r="165" spans="1:10" s="116" customFormat="1">
      <c r="A165" s="140"/>
      <c r="I165" s="115"/>
      <c r="J165" s="115"/>
    </row>
    <row r="166" spans="1:10" s="116" customFormat="1">
      <c r="A166" s="140"/>
      <c r="I166" s="115"/>
      <c r="J166" s="115"/>
    </row>
    <row r="167" spans="1:10" s="116" customFormat="1">
      <c r="A167" s="140"/>
      <c r="I167" s="115"/>
      <c r="J167" s="115"/>
    </row>
    <row r="168" spans="1:10" s="116" customFormat="1">
      <c r="A168" s="140"/>
      <c r="I168" s="115"/>
      <c r="J168" s="115"/>
    </row>
    <row r="169" spans="1:10" s="116" customFormat="1">
      <c r="A169" s="140"/>
      <c r="I169" s="115"/>
      <c r="J169" s="115"/>
    </row>
    <row r="170" spans="1:10" s="116" customFormat="1">
      <c r="A170" s="140"/>
      <c r="I170" s="115"/>
      <c r="J170" s="115"/>
    </row>
    <row r="171" spans="1:10" s="116" customFormat="1">
      <c r="A171" s="140"/>
      <c r="I171" s="115"/>
      <c r="J171" s="115"/>
    </row>
    <row r="172" spans="1:10" s="116" customFormat="1">
      <c r="A172" s="140"/>
      <c r="I172" s="115"/>
      <c r="J172" s="115"/>
    </row>
    <row r="173" spans="1:10" s="116" customFormat="1">
      <c r="A173" s="140"/>
      <c r="I173" s="115"/>
      <c r="J173" s="115"/>
    </row>
    <row r="174" spans="1:10" s="116" customFormat="1">
      <c r="A174" s="140"/>
      <c r="I174" s="115"/>
      <c r="J174" s="115"/>
    </row>
    <row r="175" spans="1:10" s="116" customFormat="1">
      <c r="A175" s="140"/>
      <c r="I175" s="115"/>
      <c r="J175" s="115"/>
    </row>
    <row r="176" spans="1:10" s="116" customFormat="1">
      <c r="A176" s="140"/>
      <c r="I176" s="115"/>
      <c r="J176" s="115"/>
    </row>
    <row r="177" spans="1:10" s="116" customFormat="1">
      <c r="A177" s="140"/>
      <c r="I177" s="115"/>
      <c r="J177" s="115"/>
    </row>
    <row r="178" spans="1:10" s="116" customFormat="1">
      <c r="A178" s="140"/>
      <c r="I178" s="115"/>
      <c r="J178" s="115"/>
    </row>
    <row r="179" spans="1:10" s="116" customFormat="1">
      <c r="A179" s="140"/>
      <c r="I179" s="115"/>
      <c r="J179" s="115"/>
    </row>
    <row r="180" spans="1:10" s="116" customFormat="1">
      <c r="A180" s="140"/>
      <c r="I180" s="115"/>
      <c r="J180" s="115"/>
    </row>
    <row r="181" spans="1:10" s="116" customFormat="1">
      <c r="A181" s="140"/>
      <c r="I181" s="115"/>
      <c r="J181" s="115"/>
    </row>
    <row r="182" spans="1:10" s="116" customFormat="1">
      <c r="A182" s="140"/>
      <c r="I182" s="115"/>
      <c r="J182" s="115"/>
    </row>
    <row r="183" spans="1:10" s="116" customFormat="1">
      <c r="A183" s="140"/>
      <c r="I183" s="115"/>
      <c r="J183" s="115"/>
    </row>
    <row r="184" spans="1:10" s="116" customFormat="1">
      <c r="A184" s="140"/>
      <c r="I184" s="115"/>
      <c r="J184" s="115"/>
    </row>
    <row r="185" spans="1:10" s="116" customFormat="1">
      <c r="A185" s="140"/>
      <c r="I185" s="115"/>
      <c r="J185" s="115"/>
    </row>
    <row r="186" spans="1:10" s="116" customFormat="1">
      <c r="A186" s="140"/>
      <c r="I186" s="115"/>
      <c r="J186" s="115"/>
    </row>
    <row r="187" spans="1:10" s="116" customFormat="1">
      <c r="A187" s="140"/>
      <c r="I187" s="115"/>
      <c r="J187" s="115"/>
    </row>
    <row r="188" spans="1:10" s="116" customFormat="1">
      <c r="A188" s="140"/>
      <c r="I188" s="115"/>
      <c r="J188" s="115"/>
    </row>
    <row r="189" spans="1:10" s="116" customFormat="1">
      <c r="A189" s="140"/>
      <c r="I189" s="115"/>
      <c r="J189" s="115"/>
    </row>
    <row r="190" spans="1:10" s="116" customFormat="1">
      <c r="A190" s="140"/>
      <c r="I190" s="115"/>
      <c r="J190" s="115"/>
    </row>
    <row r="191" spans="1:10" s="116" customFormat="1">
      <c r="A191" s="140"/>
      <c r="I191" s="115"/>
      <c r="J191" s="115"/>
    </row>
    <row r="192" spans="1:10" s="116" customFormat="1">
      <c r="A192" s="140"/>
      <c r="I192" s="115"/>
      <c r="J192" s="115"/>
    </row>
    <row r="193" spans="1:10" s="116" customFormat="1">
      <c r="A193" s="140"/>
      <c r="I193" s="115"/>
      <c r="J193" s="115"/>
    </row>
    <row r="194" spans="1:10" s="116" customFormat="1">
      <c r="A194" s="140"/>
      <c r="I194" s="115"/>
      <c r="J194" s="115"/>
    </row>
    <row r="195" spans="1:10" s="116" customFormat="1">
      <c r="A195" s="140"/>
      <c r="I195" s="115"/>
      <c r="J195" s="115"/>
    </row>
    <row r="196" spans="1:10" s="116" customFormat="1">
      <c r="A196" s="140"/>
      <c r="I196" s="115"/>
      <c r="J196" s="115"/>
    </row>
    <row r="197" spans="1:10" s="116" customFormat="1">
      <c r="A197" s="140"/>
      <c r="I197" s="115"/>
      <c r="J197" s="115"/>
    </row>
    <row r="198" spans="1:10" s="116" customFormat="1">
      <c r="A198" s="140"/>
      <c r="I198" s="115"/>
      <c r="J198" s="115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70" fitToHeight="2" orientation="landscape" verticalDpi="300" r:id="rId1"/>
  <headerFooter alignWithMargins="0"/>
  <ignoredErrors>
    <ignoredError sqref="G9:H16 G21 H35:H36 H37:H43 H19:H27 H29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2:H248"/>
  <sheetViews>
    <sheetView view="pageBreakPreview" zoomScale="60" workbookViewId="0">
      <selection activeCell="S26" sqref="S26"/>
    </sheetView>
  </sheetViews>
  <sheetFormatPr defaultRowHeight="18.75"/>
  <cols>
    <col min="1" max="1" width="60.7109375" style="2" customWidth="1"/>
    <col min="2" max="2" width="14.140625" style="44" customWidth="1"/>
    <col min="3" max="3" width="14.140625" style="50" customWidth="1"/>
    <col min="4" max="4" width="16.140625" style="44" customWidth="1"/>
    <col min="5" max="5" width="16.7109375" style="44" customWidth="1"/>
    <col min="6" max="6" width="15.140625" style="44" customWidth="1"/>
    <col min="7" max="7" width="16" style="44" customWidth="1"/>
    <col min="8" max="16384" width="9.140625" style="2"/>
  </cols>
  <sheetData>
    <row r="2" spans="1:7">
      <c r="A2" s="321" t="s">
        <v>222</v>
      </c>
      <c r="B2" s="321"/>
      <c r="C2" s="321"/>
      <c r="D2" s="321"/>
      <c r="E2" s="321"/>
      <c r="F2" s="321"/>
      <c r="G2" s="321"/>
    </row>
    <row r="3" spans="1:7">
      <c r="A3" s="46"/>
      <c r="B3" s="7"/>
      <c r="C3" s="7"/>
      <c r="D3" s="46"/>
      <c r="E3" s="46"/>
      <c r="F3" s="46"/>
      <c r="G3" s="7"/>
    </row>
    <row r="4" spans="1:7" ht="73.5" customHeight="1">
      <c r="A4" s="51" t="s">
        <v>105</v>
      </c>
      <c r="B4" s="52" t="s">
        <v>7</v>
      </c>
      <c r="C4" s="52" t="s">
        <v>236</v>
      </c>
      <c r="D4" s="52" t="s">
        <v>233</v>
      </c>
      <c r="E4" s="52" t="s">
        <v>237</v>
      </c>
      <c r="F4" s="52" t="s">
        <v>206</v>
      </c>
      <c r="G4" s="53" t="s">
        <v>225</v>
      </c>
    </row>
    <row r="5" spans="1:7" ht="25.5" customHeight="1">
      <c r="A5" s="34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</row>
    <row r="6" spans="1:7" ht="26.25" customHeight="1">
      <c r="A6" s="334" t="s">
        <v>74</v>
      </c>
      <c r="B6" s="335"/>
      <c r="C6" s="335"/>
      <c r="D6" s="335"/>
      <c r="E6" s="335"/>
      <c r="F6" s="335"/>
      <c r="G6" s="336"/>
    </row>
    <row r="7" spans="1:7" ht="24.75" customHeight="1">
      <c r="A7" s="49" t="s">
        <v>211</v>
      </c>
      <c r="B7" s="35">
        <v>2050</v>
      </c>
      <c r="C7" s="36">
        <f>SUM(C8:C8)</f>
        <v>0</v>
      </c>
      <c r="D7" s="36">
        <f>SUM(D8:D8)</f>
        <v>0</v>
      </c>
      <c r="E7" s="36">
        <f>SUM(E8:E8)</f>
        <v>0</v>
      </c>
      <c r="F7" s="36">
        <f>E7-D7</f>
        <v>0</v>
      </c>
      <c r="G7" s="55" t="e">
        <f>(E7/D7)*100</f>
        <v>#DIV/0!</v>
      </c>
    </row>
    <row r="8" spans="1:7" ht="21.75" customHeight="1">
      <c r="A8" s="63"/>
      <c r="B8" s="64"/>
      <c r="C8" s="64"/>
      <c r="D8" s="65"/>
      <c r="E8" s="65"/>
      <c r="F8" s="61">
        <f t="shared" ref="F8:F23" si="0">E8-D8</f>
        <v>0</v>
      </c>
      <c r="G8" s="66" t="e">
        <f t="shared" ref="G8:G23" si="1">(E8/D8)*100</f>
        <v>#DIV/0!</v>
      </c>
    </row>
    <row r="9" spans="1:7" s="12" customFormat="1" ht="23.25" customHeight="1">
      <c r="A9" s="72" t="s">
        <v>210</v>
      </c>
      <c r="B9" s="73">
        <v>2060</v>
      </c>
      <c r="C9" s="65">
        <f>SUM(C10:C10)</f>
        <v>0</v>
      </c>
      <c r="D9" s="65">
        <f>SUM(D10:D10)</f>
        <v>0</v>
      </c>
      <c r="E9" s="65">
        <f t="shared" ref="E9" si="2">SUM(E10:E10)</f>
        <v>0</v>
      </c>
      <c r="F9" s="61">
        <f t="shared" si="0"/>
        <v>0</v>
      </c>
      <c r="G9" s="66" t="e">
        <f t="shared" si="1"/>
        <v>#DIV/0!</v>
      </c>
    </row>
    <row r="10" spans="1:7" s="12" customFormat="1" ht="23.25" customHeight="1">
      <c r="A10" s="68"/>
      <c r="B10" s="67"/>
      <c r="C10" s="67"/>
      <c r="D10" s="65"/>
      <c r="E10" s="65"/>
      <c r="F10" s="61">
        <f t="shared" si="0"/>
        <v>0</v>
      </c>
      <c r="G10" s="66" t="e">
        <f t="shared" si="1"/>
        <v>#DIV/0!</v>
      </c>
    </row>
    <row r="11" spans="1:7" s="12" customFormat="1" ht="29.25" customHeight="1">
      <c r="A11" s="337" t="s">
        <v>212</v>
      </c>
      <c r="B11" s="338"/>
      <c r="C11" s="338"/>
      <c r="D11" s="338"/>
      <c r="E11" s="338"/>
      <c r="F11" s="338"/>
      <c r="G11" s="339"/>
    </row>
    <row r="12" spans="1:7" s="12" customFormat="1" ht="42.75" customHeight="1">
      <c r="A12" s="74" t="s">
        <v>189</v>
      </c>
      <c r="B12" s="67"/>
      <c r="C12" s="67"/>
      <c r="D12" s="65"/>
      <c r="E12" s="65"/>
      <c r="F12" s="61"/>
      <c r="G12" s="65"/>
    </row>
    <row r="13" spans="1:7" s="12" customFormat="1" ht="27.75" customHeight="1">
      <c r="A13" s="75" t="s">
        <v>213</v>
      </c>
      <c r="B13" s="73">
        <v>2117</v>
      </c>
      <c r="C13" s="65">
        <f>SUM(C14:C14)</f>
        <v>0</v>
      </c>
      <c r="D13" s="65">
        <f>SUM(D14:D14)</f>
        <v>0</v>
      </c>
      <c r="E13" s="65">
        <f>SUM(E14:E14)</f>
        <v>0</v>
      </c>
      <c r="F13" s="65">
        <f t="shared" si="0"/>
        <v>0</v>
      </c>
      <c r="G13" s="66" t="e">
        <f t="shared" si="1"/>
        <v>#DIV/0!</v>
      </c>
    </row>
    <row r="14" spans="1:7" s="12" customFormat="1" ht="22.5" customHeight="1">
      <c r="A14" s="70"/>
      <c r="B14" s="67"/>
      <c r="C14" s="67"/>
      <c r="D14" s="61"/>
      <c r="E14" s="61"/>
      <c r="F14" s="61">
        <f t="shared" si="0"/>
        <v>0</v>
      </c>
      <c r="G14" s="66" t="e">
        <f t="shared" si="1"/>
        <v>#DIV/0!</v>
      </c>
    </row>
    <row r="15" spans="1:7" s="12" customFormat="1" ht="40.5" customHeight="1">
      <c r="A15" s="76" t="s">
        <v>184</v>
      </c>
      <c r="B15" s="67"/>
      <c r="C15" s="67"/>
      <c r="D15" s="61"/>
      <c r="E15" s="61"/>
      <c r="F15" s="61"/>
      <c r="G15" s="61"/>
    </row>
    <row r="16" spans="1:7" s="12" customFormat="1" ht="29.25" customHeight="1">
      <c r="A16" s="68" t="s">
        <v>213</v>
      </c>
      <c r="B16" s="73">
        <v>2128</v>
      </c>
      <c r="C16" s="65">
        <f>SUM(C17:C17)</f>
        <v>0</v>
      </c>
      <c r="D16" s="65">
        <f>SUM(D17:D17)</f>
        <v>0</v>
      </c>
      <c r="E16" s="65">
        <f>SUM(E17:E17)</f>
        <v>0</v>
      </c>
      <c r="F16" s="65">
        <f t="shared" si="0"/>
        <v>0</v>
      </c>
      <c r="G16" s="66" t="e">
        <f t="shared" si="1"/>
        <v>#DIV/0!</v>
      </c>
    </row>
    <row r="17" spans="1:8" s="12" customFormat="1" ht="23.25" customHeight="1">
      <c r="A17" s="68"/>
      <c r="B17" s="67"/>
      <c r="C17" s="67"/>
      <c r="D17" s="65"/>
      <c r="E17" s="65"/>
      <c r="F17" s="61">
        <f t="shared" si="0"/>
        <v>0</v>
      </c>
      <c r="G17" s="66" t="e">
        <f t="shared" si="1"/>
        <v>#DIV/0!</v>
      </c>
    </row>
    <row r="18" spans="1:8" s="12" customFormat="1" ht="37.5" customHeight="1">
      <c r="A18" s="74" t="s">
        <v>215</v>
      </c>
      <c r="B18" s="67"/>
      <c r="C18" s="67"/>
      <c r="D18" s="61"/>
      <c r="E18" s="61"/>
      <c r="F18" s="61"/>
      <c r="G18" s="62"/>
    </row>
    <row r="19" spans="1:8" s="12" customFormat="1" ht="38.25" customHeight="1">
      <c r="A19" s="77" t="s">
        <v>216</v>
      </c>
      <c r="B19" s="73">
        <v>2123</v>
      </c>
      <c r="C19" s="65">
        <f>SUM(C20:C20)</f>
        <v>0</v>
      </c>
      <c r="D19" s="65">
        <f>SUM(D20:D20)</f>
        <v>0</v>
      </c>
      <c r="E19" s="65">
        <f>SUM(E20:E20)</f>
        <v>0</v>
      </c>
      <c r="F19" s="65">
        <f t="shared" si="0"/>
        <v>0</v>
      </c>
      <c r="G19" s="66" t="e">
        <f t="shared" si="1"/>
        <v>#DIV/0!</v>
      </c>
    </row>
    <row r="20" spans="1:8" s="12" customFormat="1" ht="24.75" customHeight="1">
      <c r="A20" s="68"/>
      <c r="B20" s="67"/>
      <c r="C20" s="67"/>
      <c r="D20" s="65"/>
      <c r="E20" s="65"/>
      <c r="F20" s="65">
        <f t="shared" si="0"/>
        <v>0</v>
      </c>
      <c r="G20" s="66" t="e">
        <f t="shared" si="1"/>
        <v>#DIV/0!</v>
      </c>
    </row>
    <row r="21" spans="1:8" s="12" customFormat="1" ht="26.25" customHeight="1">
      <c r="A21" s="78" t="s">
        <v>217</v>
      </c>
      <c r="B21" s="67"/>
      <c r="C21" s="67"/>
      <c r="D21" s="65"/>
      <c r="E21" s="65"/>
      <c r="F21" s="61"/>
      <c r="G21" s="66"/>
    </row>
    <row r="22" spans="1:8" s="12" customFormat="1" ht="41.25" customHeight="1">
      <c r="A22" s="77" t="s">
        <v>218</v>
      </c>
      <c r="B22" s="73">
        <v>2142</v>
      </c>
      <c r="C22" s="65">
        <f>SUM(C23:C23)</f>
        <v>0</v>
      </c>
      <c r="D22" s="65">
        <f>SUM(D23:D23)</f>
        <v>0</v>
      </c>
      <c r="E22" s="65">
        <f>SUM(E23:E23)</f>
        <v>0</v>
      </c>
      <c r="F22" s="61">
        <f t="shared" si="0"/>
        <v>0</v>
      </c>
      <c r="G22" s="66" t="e">
        <f t="shared" si="1"/>
        <v>#DIV/0!</v>
      </c>
    </row>
    <row r="23" spans="1:8" s="12" customFormat="1" ht="28.5" customHeight="1">
      <c r="A23" s="68"/>
      <c r="B23" s="67"/>
      <c r="C23" s="67"/>
      <c r="D23" s="65"/>
      <c r="E23" s="65"/>
      <c r="F23" s="61">
        <f t="shared" si="0"/>
        <v>0</v>
      </c>
      <c r="G23" s="66" t="e">
        <f t="shared" si="1"/>
        <v>#DIV/0!</v>
      </c>
    </row>
    <row r="24" spans="1:8">
      <c r="A24" s="37"/>
      <c r="B24" s="38"/>
      <c r="C24" s="38"/>
      <c r="D24" s="39"/>
      <c r="E24" s="40"/>
      <c r="F24" s="40"/>
      <c r="G24" s="40"/>
    </row>
    <row r="25" spans="1:8" ht="24.75" customHeight="1">
      <c r="A25" s="13" t="s">
        <v>185</v>
      </c>
      <c r="B25" s="9"/>
      <c r="C25" s="9"/>
      <c r="D25" s="43" t="s">
        <v>57</v>
      </c>
      <c r="E25" s="43"/>
      <c r="F25" s="333" t="s">
        <v>195</v>
      </c>
      <c r="G25" s="333"/>
      <c r="H25" s="45"/>
    </row>
    <row r="26" spans="1:8">
      <c r="A26" s="47" t="s">
        <v>187</v>
      </c>
      <c r="B26" s="48"/>
      <c r="C26" s="54"/>
      <c r="D26" s="48" t="s">
        <v>192</v>
      </c>
      <c r="E26" s="48"/>
      <c r="F26" s="319" t="s">
        <v>119</v>
      </c>
      <c r="G26" s="319"/>
      <c r="H26" s="11"/>
    </row>
    <row r="27" spans="1:8">
      <c r="A27" s="37"/>
      <c r="B27" s="38"/>
      <c r="C27" s="38"/>
      <c r="D27" s="39"/>
      <c r="E27" s="40"/>
      <c r="F27" s="40"/>
      <c r="G27" s="40"/>
    </row>
    <row r="28" spans="1:8">
      <c r="A28" s="37"/>
      <c r="B28" s="38"/>
      <c r="C28" s="38"/>
      <c r="D28" s="39"/>
      <c r="E28" s="40"/>
      <c r="F28" s="40"/>
      <c r="G28" s="40"/>
    </row>
    <row r="29" spans="1:8">
      <c r="A29" s="37"/>
      <c r="B29" s="38"/>
      <c r="C29" s="38"/>
      <c r="D29" s="39"/>
      <c r="E29" s="40"/>
      <c r="F29" s="40"/>
      <c r="G29" s="40"/>
    </row>
    <row r="30" spans="1:8">
      <c r="A30" s="37"/>
      <c r="B30" s="38"/>
      <c r="C30" s="38"/>
      <c r="D30" s="39"/>
      <c r="E30" s="40"/>
      <c r="F30" s="40"/>
      <c r="G30" s="40"/>
    </row>
    <row r="31" spans="1:8">
      <c r="A31" s="37"/>
      <c r="B31" s="38"/>
      <c r="C31" s="38"/>
      <c r="D31" s="39"/>
      <c r="E31" s="40"/>
      <c r="F31" s="40"/>
      <c r="G31" s="40"/>
    </row>
    <row r="32" spans="1:8">
      <c r="A32" s="37"/>
      <c r="B32" s="38"/>
      <c r="C32" s="38"/>
      <c r="D32" s="39"/>
      <c r="E32" s="40"/>
      <c r="F32" s="40"/>
      <c r="G32" s="40"/>
    </row>
    <row r="33" spans="1:7">
      <c r="A33" s="37"/>
      <c r="B33" s="38"/>
      <c r="C33" s="38"/>
      <c r="D33" s="39"/>
      <c r="E33" s="40"/>
      <c r="F33" s="40"/>
      <c r="G33" s="40"/>
    </row>
    <row r="34" spans="1:7">
      <c r="A34" s="37"/>
      <c r="B34" s="38"/>
      <c r="C34" s="38"/>
      <c r="D34" s="39"/>
      <c r="E34" s="40"/>
      <c r="F34" s="40"/>
      <c r="G34" s="40"/>
    </row>
    <row r="35" spans="1:7">
      <c r="A35" s="37"/>
      <c r="B35" s="38"/>
      <c r="C35" s="38"/>
      <c r="D35" s="39"/>
      <c r="E35" s="40"/>
      <c r="F35" s="40"/>
      <c r="G35" s="40"/>
    </row>
    <row r="36" spans="1:7">
      <c r="A36" s="37"/>
      <c r="B36" s="38"/>
      <c r="C36" s="38"/>
      <c r="D36" s="39"/>
      <c r="E36" s="40"/>
      <c r="F36" s="40"/>
      <c r="G36" s="40"/>
    </row>
    <row r="37" spans="1:7">
      <c r="A37" s="37"/>
      <c r="B37" s="38"/>
      <c r="C37" s="38"/>
      <c r="D37" s="39"/>
      <c r="E37" s="40"/>
      <c r="F37" s="40"/>
      <c r="G37" s="40"/>
    </row>
    <row r="38" spans="1:7">
      <c r="A38" s="37"/>
      <c r="B38" s="38"/>
      <c r="C38" s="38"/>
      <c r="D38" s="39"/>
      <c r="E38" s="40"/>
      <c r="F38" s="40"/>
      <c r="G38" s="40"/>
    </row>
    <row r="39" spans="1:7">
      <c r="A39" s="37"/>
      <c r="B39" s="38"/>
      <c r="C39" s="38"/>
      <c r="D39" s="39"/>
      <c r="E39" s="40"/>
      <c r="F39" s="40"/>
      <c r="G39" s="40"/>
    </row>
    <row r="40" spans="1:7">
      <c r="A40" s="37"/>
      <c r="B40" s="38"/>
      <c r="C40" s="38"/>
      <c r="D40" s="39"/>
      <c r="E40" s="40"/>
      <c r="F40" s="40"/>
      <c r="G40" s="40"/>
    </row>
    <row r="41" spans="1:7">
      <c r="A41" s="37"/>
      <c r="B41" s="38"/>
      <c r="C41" s="38"/>
      <c r="D41" s="39"/>
      <c r="E41" s="40"/>
      <c r="F41" s="40"/>
      <c r="G41" s="40"/>
    </row>
    <row r="42" spans="1:7">
      <c r="A42" s="37"/>
      <c r="B42" s="38"/>
      <c r="C42" s="38"/>
      <c r="D42" s="39"/>
      <c r="E42" s="40"/>
      <c r="F42" s="40"/>
      <c r="G42" s="40"/>
    </row>
    <row r="43" spans="1:7">
      <c r="A43" s="37"/>
      <c r="B43" s="38"/>
      <c r="C43" s="38"/>
      <c r="D43" s="39"/>
      <c r="E43" s="40"/>
      <c r="F43" s="40"/>
      <c r="G43" s="40"/>
    </row>
    <row r="44" spans="1:7">
      <c r="A44" s="37"/>
      <c r="B44" s="38"/>
      <c r="C44" s="38"/>
      <c r="D44" s="39"/>
      <c r="E44" s="40"/>
      <c r="F44" s="40"/>
      <c r="G44" s="40"/>
    </row>
    <row r="45" spans="1:7">
      <c r="A45" s="37"/>
      <c r="B45" s="38"/>
      <c r="C45" s="38"/>
      <c r="D45" s="39"/>
      <c r="E45" s="40"/>
      <c r="F45" s="40"/>
      <c r="G45" s="40"/>
    </row>
    <row r="46" spans="1:7">
      <c r="A46" s="37"/>
      <c r="B46" s="38"/>
      <c r="C46" s="38"/>
      <c r="D46" s="39"/>
      <c r="E46" s="40"/>
      <c r="F46" s="40"/>
      <c r="G46" s="40"/>
    </row>
    <row r="47" spans="1:7">
      <c r="A47" s="37"/>
      <c r="B47" s="38"/>
      <c r="C47" s="38"/>
      <c r="D47" s="39"/>
      <c r="E47" s="40"/>
      <c r="F47" s="40"/>
      <c r="G47" s="40"/>
    </row>
    <row r="48" spans="1:7">
      <c r="A48" s="37"/>
      <c r="B48" s="38"/>
      <c r="C48" s="38"/>
      <c r="D48" s="39"/>
      <c r="E48" s="40"/>
      <c r="F48" s="40"/>
      <c r="G48" s="40"/>
    </row>
    <row r="49" spans="1:7">
      <c r="A49" s="37"/>
      <c r="B49" s="38"/>
      <c r="C49" s="38"/>
      <c r="D49" s="39"/>
      <c r="E49" s="40"/>
      <c r="F49" s="40"/>
      <c r="G49" s="40"/>
    </row>
    <row r="50" spans="1:7">
      <c r="A50" s="37"/>
      <c r="B50" s="38"/>
      <c r="C50" s="38"/>
      <c r="D50" s="39"/>
      <c r="E50" s="40"/>
      <c r="F50" s="40"/>
      <c r="G50" s="40"/>
    </row>
    <row r="51" spans="1:7">
      <c r="A51" s="37"/>
      <c r="B51" s="38"/>
      <c r="C51" s="38"/>
      <c r="D51" s="39"/>
      <c r="E51" s="40"/>
      <c r="F51" s="40"/>
      <c r="G51" s="40"/>
    </row>
    <row r="52" spans="1:7">
      <c r="A52" s="37"/>
      <c r="B52" s="38"/>
      <c r="C52" s="38"/>
      <c r="D52" s="39"/>
      <c r="E52" s="40"/>
      <c r="F52" s="40"/>
      <c r="G52" s="40"/>
    </row>
    <row r="53" spans="1:7">
      <c r="A53" s="37"/>
      <c r="B53" s="38"/>
      <c r="C53" s="38"/>
      <c r="D53" s="39"/>
      <c r="E53" s="40"/>
      <c r="F53" s="40"/>
      <c r="G53" s="40"/>
    </row>
    <row r="54" spans="1:7">
      <c r="A54" s="37"/>
      <c r="B54" s="38"/>
      <c r="C54" s="38"/>
      <c r="D54" s="39"/>
      <c r="E54" s="40"/>
      <c r="F54" s="40"/>
      <c r="G54" s="40"/>
    </row>
    <row r="55" spans="1:7">
      <c r="A55" s="37"/>
      <c r="B55" s="38"/>
      <c r="C55" s="38"/>
      <c r="D55" s="39"/>
      <c r="E55" s="40"/>
      <c r="F55" s="40"/>
      <c r="G55" s="40"/>
    </row>
    <row r="56" spans="1:7">
      <c r="A56" s="37"/>
      <c r="B56" s="38"/>
      <c r="C56" s="38"/>
      <c r="D56" s="39"/>
      <c r="E56" s="40"/>
      <c r="F56" s="40"/>
      <c r="G56" s="40"/>
    </row>
    <row r="57" spans="1:7">
      <c r="A57" s="37"/>
      <c r="B57" s="38"/>
      <c r="C57" s="38"/>
      <c r="D57" s="39"/>
      <c r="E57" s="40"/>
      <c r="F57" s="40"/>
      <c r="G57" s="40"/>
    </row>
    <row r="58" spans="1:7">
      <c r="A58" s="37"/>
      <c r="D58" s="41"/>
      <c r="E58" s="42"/>
      <c r="F58" s="42"/>
      <c r="G58" s="42"/>
    </row>
    <row r="59" spans="1:7">
      <c r="A59" s="5"/>
      <c r="D59" s="41"/>
      <c r="E59" s="42"/>
      <c r="F59" s="42"/>
      <c r="G59" s="42"/>
    </row>
    <row r="60" spans="1:7">
      <c r="A60" s="5"/>
      <c r="D60" s="41"/>
      <c r="E60" s="42"/>
      <c r="F60" s="42"/>
      <c r="G60" s="42"/>
    </row>
    <row r="61" spans="1:7">
      <c r="A61" s="5"/>
      <c r="D61" s="41"/>
      <c r="E61" s="42"/>
      <c r="F61" s="42"/>
      <c r="G61" s="42"/>
    </row>
    <row r="62" spans="1:7">
      <c r="A62" s="5"/>
      <c r="D62" s="41"/>
      <c r="E62" s="42"/>
      <c r="F62" s="42"/>
      <c r="G62" s="42"/>
    </row>
    <row r="63" spans="1:7">
      <c r="A63" s="5"/>
      <c r="D63" s="41"/>
      <c r="E63" s="42"/>
      <c r="F63" s="42"/>
      <c r="G63" s="42"/>
    </row>
    <row r="64" spans="1:7">
      <c r="A64" s="5"/>
      <c r="D64" s="41"/>
      <c r="E64" s="42"/>
      <c r="F64" s="42"/>
      <c r="G64" s="42"/>
    </row>
    <row r="65" spans="1:7">
      <c r="A65" s="5"/>
      <c r="D65" s="41"/>
      <c r="E65" s="42"/>
      <c r="F65" s="42"/>
      <c r="G65" s="42"/>
    </row>
    <row r="66" spans="1:7">
      <c r="A66" s="5"/>
      <c r="D66" s="41"/>
      <c r="E66" s="42"/>
      <c r="F66" s="42"/>
      <c r="G66" s="42"/>
    </row>
    <row r="67" spans="1:7">
      <c r="A67" s="5"/>
      <c r="D67" s="41"/>
      <c r="E67" s="42"/>
      <c r="F67" s="42"/>
      <c r="G67" s="42"/>
    </row>
    <row r="68" spans="1:7">
      <c r="A68" s="5"/>
      <c r="D68" s="41"/>
      <c r="E68" s="42"/>
      <c r="F68" s="42"/>
      <c r="G68" s="42"/>
    </row>
    <row r="69" spans="1:7">
      <c r="A69" s="5"/>
      <c r="D69" s="41"/>
      <c r="E69" s="42"/>
      <c r="F69" s="42"/>
      <c r="G69" s="42"/>
    </row>
    <row r="70" spans="1:7">
      <c r="A70" s="5"/>
      <c r="D70" s="41"/>
      <c r="E70" s="42"/>
      <c r="F70" s="42"/>
      <c r="G70" s="42"/>
    </row>
    <row r="71" spans="1:7">
      <c r="A71" s="5"/>
      <c r="D71" s="41"/>
      <c r="E71" s="42"/>
      <c r="F71" s="42"/>
      <c r="G71" s="42"/>
    </row>
    <row r="72" spans="1:7">
      <c r="A72" s="5"/>
      <c r="D72" s="41"/>
      <c r="E72" s="42"/>
      <c r="F72" s="42"/>
      <c r="G72" s="42"/>
    </row>
    <row r="73" spans="1:7">
      <c r="A73" s="5"/>
      <c r="D73" s="41"/>
      <c r="E73" s="42"/>
      <c r="F73" s="42"/>
      <c r="G73" s="42"/>
    </row>
    <row r="74" spans="1:7">
      <c r="A74" s="5"/>
      <c r="D74" s="41"/>
      <c r="E74" s="42"/>
      <c r="F74" s="42"/>
      <c r="G74" s="42"/>
    </row>
    <row r="75" spans="1:7">
      <c r="A75" s="5"/>
      <c r="D75" s="41"/>
      <c r="E75" s="42"/>
      <c r="F75" s="42"/>
      <c r="G75" s="42"/>
    </row>
    <row r="76" spans="1:7">
      <c r="A76" s="5"/>
      <c r="D76" s="41"/>
      <c r="E76" s="42"/>
      <c r="F76" s="42"/>
      <c r="G76" s="42"/>
    </row>
    <row r="77" spans="1:7">
      <c r="A77" s="5"/>
      <c r="D77" s="41"/>
      <c r="E77" s="42"/>
      <c r="F77" s="42"/>
      <c r="G77" s="42"/>
    </row>
    <row r="78" spans="1:7">
      <c r="A78" s="5"/>
      <c r="D78" s="41"/>
      <c r="E78" s="42"/>
      <c r="F78" s="42"/>
      <c r="G78" s="42"/>
    </row>
    <row r="79" spans="1:7">
      <c r="A79" s="5"/>
      <c r="D79" s="41"/>
      <c r="E79" s="42"/>
      <c r="F79" s="42"/>
      <c r="G79" s="42"/>
    </row>
    <row r="80" spans="1:7">
      <c r="A80" s="5"/>
      <c r="D80" s="41"/>
      <c r="E80" s="42"/>
      <c r="F80" s="42"/>
      <c r="G80" s="42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N14" sqref="N14"/>
    </sheetView>
  </sheetViews>
  <sheetFormatPr defaultRowHeight="18.75"/>
  <cols>
    <col min="1" max="1" width="80.140625" style="2" customWidth="1"/>
    <col min="2" max="2" width="12.7109375" style="4" customWidth="1"/>
    <col min="3" max="7" width="25.7109375" style="4" customWidth="1"/>
    <col min="8" max="8" width="21.1406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8" t="s">
        <v>179</v>
      </c>
    </row>
    <row r="2" spans="1:9" ht="39" customHeight="1">
      <c r="A2" s="342" t="s">
        <v>84</v>
      </c>
      <c r="B2" s="342"/>
      <c r="C2" s="342"/>
      <c r="D2" s="342"/>
      <c r="E2" s="342"/>
      <c r="F2" s="342"/>
      <c r="G2" s="342"/>
      <c r="H2" s="342"/>
    </row>
    <row r="3" spans="1:9" ht="30" customHeight="1">
      <c r="A3" s="344" t="s">
        <v>196</v>
      </c>
      <c r="B3" s="344"/>
      <c r="C3" s="344"/>
      <c r="D3" s="344"/>
      <c r="E3" s="344"/>
      <c r="F3" s="344"/>
      <c r="G3" s="344"/>
      <c r="H3" s="344"/>
    </row>
    <row r="4" spans="1:9" ht="58.5" customHeight="1">
      <c r="A4" s="340" t="s">
        <v>105</v>
      </c>
      <c r="B4" s="343" t="s">
        <v>7</v>
      </c>
      <c r="C4" s="343" t="s">
        <v>90</v>
      </c>
      <c r="D4" s="343"/>
      <c r="E4" s="345" t="s">
        <v>235</v>
      </c>
      <c r="F4" s="345"/>
      <c r="G4" s="345"/>
      <c r="H4" s="345"/>
    </row>
    <row r="5" spans="1:9" ht="68.25" customHeight="1">
      <c r="A5" s="341"/>
      <c r="B5" s="343"/>
      <c r="C5" s="79" t="s">
        <v>238</v>
      </c>
      <c r="D5" s="19" t="s">
        <v>239</v>
      </c>
      <c r="E5" s="19" t="s">
        <v>98</v>
      </c>
      <c r="F5" s="19" t="s">
        <v>94</v>
      </c>
      <c r="G5" s="20" t="s">
        <v>101</v>
      </c>
      <c r="H5" s="20" t="s">
        <v>102</v>
      </c>
    </row>
    <row r="6" spans="1:9" ht="33.75" customHeight="1">
      <c r="A6" s="21">
        <v>1</v>
      </c>
      <c r="B6" s="19">
        <v>2</v>
      </c>
      <c r="C6" s="21">
        <v>3</v>
      </c>
      <c r="D6" s="19">
        <v>4</v>
      </c>
      <c r="E6" s="21">
        <v>5</v>
      </c>
      <c r="F6" s="19">
        <v>6</v>
      </c>
      <c r="G6" s="21">
        <v>7</v>
      </c>
      <c r="H6" s="19">
        <v>8</v>
      </c>
    </row>
    <row r="7" spans="1:9" s="3" customFormat="1" ht="71.25" customHeight="1">
      <c r="A7" s="22" t="s">
        <v>49</v>
      </c>
      <c r="B7" s="33">
        <v>4000</v>
      </c>
      <c r="C7" s="235">
        <f>SUM(C8:C13)</f>
        <v>809</v>
      </c>
      <c r="D7" s="23">
        <f>SUM(D8:D13)</f>
        <v>34</v>
      </c>
      <c r="E7" s="23">
        <f>SUM(E8:E13)</f>
        <v>280</v>
      </c>
      <c r="F7" s="23">
        <f>SUM(F8:F13)</f>
        <v>34</v>
      </c>
      <c r="G7" s="23">
        <f>F7-E7</f>
        <v>-246</v>
      </c>
      <c r="H7" s="274">
        <f>(F7/E7)*100</f>
        <v>12.142857142857142</v>
      </c>
    </row>
    <row r="8" spans="1:9" ht="62.25" customHeight="1">
      <c r="A8" s="24" t="s">
        <v>0</v>
      </c>
      <c r="B8" s="31" t="s">
        <v>86</v>
      </c>
      <c r="C8" s="234">
        <v>0</v>
      </c>
      <c r="D8" s="25">
        <v>0</v>
      </c>
      <c r="E8" s="25">
        <v>0</v>
      </c>
      <c r="F8" s="25">
        <v>0</v>
      </c>
      <c r="G8" s="25">
        <f t="shared" ref="G8:G13" si="0">F8-E8</f>
        <v>0</v>
      </c>
      <c r="H8" s="290" t="e">
        <f t="shared" ref="H8:H13" si="1">(F8/E8)*100</f>
        <v>#DIV/0!</v>
      </c>
    </row>
    <row r="9" spans="1:9" ht="57.75" customHeight="1">
      <c r="A9" s="24" t="s">
        <v>1</v>
      </c>
      <c r="B9" s="31">
        <v>4020</v>
      </c>
      <c r="C9" s="234">
        <v>695</v>
      </c>
      <c r="D9" s="25">
        <v>15</v>
      </c>
      <c r="E9" s="25">
        <v>250</v>
      </c>
      <c r="F9" s="25">
        <v>15</v>
      </c>
      <c r="G9" s="25">
        <f t="shared" si="0"/>
        <v>-235</v>
      </c>
      <c r="H9" s="275">
        <f t="shared" si="1"/>
        <v>6</v>
      </c>
    </row>
    <row r="10" spans="1:9" ht="70.5" customHeight="1">
      <c r="A10" s="24" t="s">
        <v>15</v>
      </c>
      <c r="B10" s="31">
        <v>4030</v>
      </c>
      <c r="C10" s="234">
        <v>75</v>
      </c>
      <c r="D10" s="25">
        <v>18</v>
      </c>
      <c r="E10" s="25">
        <v>30</v>
      </c>
      <c r="F10" s="25">
        <v>18</v>
      </c>
      <c r="G10" s="25">
        <f t="shared" si="0"/>
        <v>-12</v>
      </c>
      <c r="H10" s="275">
        <f t="shared" si="1"/>
        <v>60</v>
      </c>
    </row>
    <row r="11" spans="1:9" ht="59.25" customHeight="1">
      <c r="A11" s="24" t="s">
        <v>2</v>
      </c>
      <c r="B11" s="31">
        <v>4040</v>
      </c>
      <c r="C11" s="262">
        <v>25</v>
      </c>
      <c r="D11" s="25">
        <v>0</v>
      </c>
      <c r="E11" s="25">
        <v>0</v>
      </c>
      <c r="F11" s="25">
        <v>0</v>
      </c>
      <c r="G11" s="25">
        <f t="shared" si="0"/>
        <v>0</v>
      </c>
      <c r="H11" s="290" t="e">
        <f t="shared" si="1"/>
        <v>#DIV/0!</v>
      </c>
    </row>
    <row r="12" spans="1:9" ht="70.5" customHeight="1">
      <c r="A12" s="24" t="s">
        <v>41</v>
      </c>
      <c r="B12" s="31">
        <v>4050</v>
      </c>
      <c r="C12" s="234">
        <v>5</v>
      </c>
      <c r="D12" s="25">
        <v>1</v>
      </c>
      <c r="E12" s="25">
        <v>0</v>
      </c>
      <c r="F12" s="25">
        <v>1</v>
      </c>
      <c r="G12" s="25">
        <f t="shared" si="0"/>
        <v>1</v>
      </c>
      <c r="H12" s="290" t="e">
        <f t="shared" si="1"/>
        <v>#DIV/0!</v>
      </c>
    </row>
    <row r="13" spans="1:9" ht="59.25" customHeight="1">
      <c r="A13" s="24" t="s">
        <v>128</v>
      </c>
      <c r="B13" s="31">
        <v>4060</v>
      </c>
      <c r="C13" s="234">
        <v>9</v>
      </c>
      <c r="D13" s="25">
        <v>0</v>
      </c>
      <c r="E13" s="25">
        <v>0</v>
      </c>
      <c r="F13" s="25">
        <v>0</v>
      </c>
      <c r="G13" s="25">
        <f t="shared" si="0"/>
        <v>0</v>
      </c>
      <c r="H13" s="290" t="e">
        <f t="shared" si="1"/>
        <v>#DIV/0!</v>
      </c>
    </row>
    <row r="14" spans="1:9" ht="20.25">
      <c r="A14" s="29"/>
      <c r="B14" s="29"/>
      <c r="C14" s="29"/>
      <c r="D14" s="29"/>
      <c r="E14" s="29"/>
      <c r="F14" s="29"/>
      <c r="G14" s="29"/>
      <c r="H14" s="29"/>
    </row>
    <row r="15" spans="1:9" ht="20.25">
      <c r="A15" s="29"/>
      <c r="B15" s="29"/>
      <c r="C15" s="29"/>
      <c r="D15" s="29"/>
      <c r="E15" s="29"/>
      <c r="F15" s="29"/>
      <c r="G15" s="29"/>
      <c r="H15" s="29"/>
    </row>
    <row r="16" spans="1:9" s="1" customFormat="1" ht="19.5" customHeight="1">
      <c r="A16" s="32"/>
      <c r="B16" s="30"/>
      <c r="C16" s="30"/>
      <c r="D16" s="30"/>
      <c r="E16" s="30"/>
      <c r="F16" s="30"/>
      <c r="G16" s="30"/>
      <c r="H16" s="30"/>
      <c r="I16" s="2"/>
    </row>
    <row r="17" spans="1:8" ht="54" customHeight="1">
      <c r="A17" s="26" t="s">
        <v>258</v>
      </c>
      <c r="B17" s="27"/>
      <c r="C17" s="346" t="s">
        <v>92</v>
      </c>
      <c r="D17" s="346"/>
      <c r="E17" s="28"/>
      <c r="F17" s="320" t="s">
        <v>306</v>
      </c>
      <c r="G17" s="347"/>
      <c r="H17" s="29"/>
    </row>
    <row r="18" spans="1:8" s="1" customFormat="1" ht="37.5" customHeight="1">
      <c r="A18" s="8" t="s">
        <v>45</v>
      </c>
      <c r="B18" s="10"/>
      <c r="C18" s="323" t="s">
        <v>46</v>
      </c>
      <c r="D18" s="323"/>
      <c r="E18" s="10"/>
      <c r="F18" s="319" t="s">
        <v>119</v>
      </c>
      <c r="G18" s="319"/>
      <c r="H18" s="11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G250"/>
  <sheetViews>
    <sheetView view="pageBreakPreview" topLeftCell="A4" zoomScale="60" workbookViewId="0">
      <selection activeCell="O26" sqref="O26"/>
    </sheetView>
  </sheetViews>
  <sheetFormatPr defaultRowHeight="18.75"/>
  <cols>
    <col min="1" max="1" width="70.28515625" style="80" customWidth="1"/>
    <col min="2" max="2" width="16" style="81" customWidth="1"/>
    <col min="3" max="3" width="19.85546875" style="81" customWidth="1"/>
    <col min="4" max="4" width="21.28515625" style="81" customWidth="1"/>
    <col min="5" max="5" width="23.42578125" style="81" customWidth="1"/>
    <col min="6" max="6" width="22.28515625" style="81" customWidth="1"/>
    <col min="7" max="7" width="24.140625" style="81" customWidth="1"/>
    <col min="8" max="16384" width="9.140625" style="80"/>
  </cols>
  <sheetData>
    <row r="1" spans="1:7" ht="33.75" customHeight="1">
      <c r="A1" s="349" t="s">
        <v>223</v>
      </c>
      <c r="B1" s="349"/>
      <c r="C1" s="349"/>
      <c r="D1" s="349"/>
      <c r="E1" s="349"/>
      <c r="F1" s="349"/>
      <c r="G1" s="349"/>
    </row>
    <row r="2" spans="1:7" ht="62.25" customHeight="1">
      <c r="A2" s="141" t="s">
        <v>105</v>
      </c>
      <c r="B2" s="142" t="s">
        <v>7</v>
      </c>
      <c r="C2" s="142" t="s">
        <v>236</v>
      </c>
      <c r="D2" s="142" t="s">
        <v>240</v>
      </c>
      <c r="E2" s="142" t="s">
        <v>237</v>
      </c>
      <c r="F2" s="142" t="s">
        <v>206</v>
      </c>
      <c r="G2" s="143" t="s">
        <v>225</v>
      </c>
    </row>
    <row r="3" spans="1:7" ht="23.25" customHeight="1">
      <c r="A3" s="144">
        <v>1</v>
      </c>
      <c r="B3" s="145">
        <v>2</v>
      </c>
      <c r="C3" s="145">
        <v>3</v>
      </c>
      <c r="D3" s="145">
        <v>4</v>
      </c>
      <c r="E3" s="145">
        <v>5</v>
      </c>
      <c r="F3" s="145">
        <v>6</v>
      </c>
      <c r="G3" s="145">
        <v>7</v>
      </c>
    </row>
    <row r="4" spans="1:7" ht="39" customHeight="1">
      <c r="A4" s="146" t="s">
        <v>49</v>
      </c>
      <c r="B4" s="147">
        <v>4000</v>
      </c>
      <c r="C4" s="289">
        <f>C6+C20+C22+C24+C27</f>
        <v>809</v>
      </c>
      <c r="D4" s="289">
        <f>D6+D20+D22+D24+D27</f>
        <v>280</v>
      </c>
      <c r="E4" s="289">
        <f>E6+E20+E22+E24+E27</f>
        <v>34</v>
      </c>
      <c r="F4" s="148">
        <f>E4-D4</f>
        <v>-246</v>
      </c>
      <c r="G4" s="148">
        <f>(E4/D4)*100</f>
        <v>12.142857142857142</v>
      </c>
    </row>
    <row r="5" spans="1:7" ht="23.25" customHeight="1">
      <c r="A5" s="149" t="s">
        <v>0</v>
      </c>
      <c r="B5" s="150">
        <v>4010</v>
      </c>
      <c r="C5" s="151">
        <v>0</v>
      </c>
      <c r="D5" s="151">
        <v>0</v>
      </c>
      <c r="E5" s="151">
        <v>0</v>
      </c>
      <c r="F5" s="152">
        <f t="shared" ref="F5:F28" si="0">E5-D5</f>
        <v>0</v>
      </c>
      <c r="G5" s="291" t="e">
        <f t="shared" ref="G5:G28" si="1">(E5/D5)*100</f>
        <v>#DIV/0!</v>
      </c>
    </row>
    <row r="6" spans="1:7" s="88" customFormat="1" ht="21.75" customHeight="1">
      <c r="A6" s="155" t="s">
        <v>1</v>
      </c>
      <c r="B6" s="156">
        <v>4020</v>
      </c>
      <c r="C6" s="277">
        <f>SUM(C7:C19)</f>
        <v>695</v>
      </c>
      <c r="D6" s="277">
        <f>SUM(D7:D10)</f>
        <v>250</v>
      </c>
      <c r="E6" s="277">
        <f>SUM(E7:E19)</f>
        <v>15</v>
      </c>
      <c r="F6" s="148">
        <f t="shared" si="0"/>
        <v>-235</v>
      </c>
      <c r="G6" s="148">
        <f t="shared" si="1"/>
        <v>6</v>
      </c>
    </row>
    <row r="7" spans="1:7" s="88" customFormat="1" ht="21.75" customHeight="1">
      <c r="A7" s="267" t="s">
        <v>307</v>
      </c>
      <c r="B7" s="276"/>
      <c r="C7" s="278">
        <v>0</v>
      </c>
      <c r="D7" s="279">
        <v>100</v>
      </c>
      <c r="E7" s="278">
        <v>0</v>
      </c>
      <c r="F7" s="152">
        <f t="shared" si="0"/>
        <v>-100</v>
      </c>
      <c r="G7" s="152">
        <f t="shared" si="1"/>
        <v>0</v>
      </c>
    </row>
    <row r="8" spans="1:7" s="88" customFormat="1" ht="21.75" customHeight="1">
      <c r="A8" s="267" t="s">
        <v>308</v>
      </c>
      <c r="B8" s="276"/>
      <c r="C8" s="278"/>
      <c r="D8" s="280">
        <v>0</v>
      </c>
      <c r="E8" s="279">
        <v>8</v>
      </c>
      <c r="F8" s="152">
        <f t="shared" si="0"/>
        <v>8</v>
      </c>
      <c r="G8" s="291" t="e">
        <f t="shared" si="1"/>
        <v>#DIV/0!</v>
      </c>
    </row>
    <row r="9" spans="1:7" s="88" customFormat="1" ht="21.75" customHeight="1">
      <c r="A9" s="267" t="s">
        <v>254</v>
      </c>
      <c r="B9" s="276"/>
      <c r="C9" s="278"/>
      <c r="D9" s="280">
        <v>0</v>
      </c>
      <c r="E9" s="279">
        <v>7</v>
      </c>
      <c r="F9" s="152">
        <f t="shared" si="0"/>
        <v>7</v>
      </c>
      <c r="G9" s="291" t="e">
        <f t="shared" si="1"/>
        <v>#DIV/0!</v>
      </c>
    </row>
    <row r="10" spans="1:7" s="88" customFormat="1" ht="21.75" customHeight="1">
      <c r="A10" s="267" t="s">
        <v>309</v>
      </c>
      <c r="B10" s="276"/>
      <c r="C10" s="278">
        <v>0</v>
      </c>
      <c r="D10" s="279">
        <v>150</v>
      </c>
      <c r="E10" s="280">
        <v>0</v>
      </c>
      <c r="F10" s="152">
        <f t="shared" si="0"/>
        <v>-150</v>
      </c>
      <c r="G10" s="152">
        <f t="shared" si="1"/>
        <v>0</v>
      </c>
    </row>
    <row r="11" spans="1:7" s="88" customFormat="1" ht="21.75" customHeight="1">
      <c r="A11" s="267" t="s">
        <v>310</v>
      </c>
      <c r="B11" s="276"/>
      <c r="C11" s="278">
        <v>317</v>
      </c>
      <c r="D11" s="281">
        <v>0</v>
      </c>
      <c r="E11" s="277">
        <v>0</v>
      </c>
      <c r="F11" s="152">
        <f t="shared" si="0"/>
        <v>0</v>
      </c>
      <c r="G11" s="291" t="e">
        <f t="shared" si="1"/>
        <v>#DIV/0!</v>
      </c>
    </row>
    <row r="12" spans="1:7" s="88" customFormat="1" ht="21.75" customHeight="1">
      <c r="A12" s="267" t="s">
        <v>311</v>
      </c>
      <c r="B12" s="276"/>
      <c r="C12" s="278">
        <v>200</v>
      </c>
      <c r="D12" s="281">
        <v>0</v>
      </c>
      <c r="E12" s="277">
        <v>0</v>
      </c>
      <c r="F12" s="152">
        <f t="shared" si="0"/>
        <v>0</v>
      </c>
      <c r="G12" s="291" t="e">
        <f t="shared" si="1"/>
        <v>#DIV/0!</v>
      </c>
    </row>
    <row r="13" spans="1:7" s="88" customFormat="1" ht="21.75" customHeight="1">
      <c r="A13" s="267" t="s">
        <v>312</v>
      </c>
      <c r="B13" s="276"/>
      <c r="C13" s="278">
        <v>24</v>
      </c>
      <c r="D13" s="281">
        <v>0</v>
      </c>
      <c r="E13" s="277">
        <v>0</v>
      </c>
      <c r="F13" s="152">
        <f t="shared" si="0"/>
        <v>0</v>
      </c>
      <c r="G13" s="291" t="e">
        <f t="shared" si="1"/>
        <v>#DIV/0!</v>
      </c>
    </row>
    <row r="14" spans="1:7" s="88" customFormat="1" ht="20.25" customHeight="1">
      <c r="A14" s="267" t="s">
        <v>313</v>
      </c>
      <c r="B14" s="276"/>
      <c r="C14" s="278">
        <v>15</v>
      </c>
      <c r="D14" s="281">
        <v>0</v>
      </c>
      <c r="E14" s="277">
        <v>0</v>
      </c>
      <c r="F14" s="152">
        <f t="shared" si="0"/>
        <v>0</v>
      </c>
      <c r="G14" s="291" t="e">
        <f t="shared" si="1"/>
        <v>#DIV/0!</v>
      </c>
    </row>
    <row r="15" spans="1:7" s="88" customFormat="1" ht="20.25" customHeight="1">
      <c r="A15" s="267" t="s">
        <v>314</v>
      </c>
      <c r="B15" s="276"/>
      <c r="C15" s="278">
        <v>10</v>
      </c>
      <c r="D15" s="281">
        <v>0</v>
      </c>
      <c r="E15" s="277">
        <v>0</v>
      </c>
      <c r="F15" s="152">
        <f t="shared" si="0"/>
        <v>0</v>
      </c>
      <c r="G15" s="291" t="e">
        <f t="shared" si="1"/>
        <v>#DIV/0!</v>
      </c>
    </row>
    <row r="16" spans="1:7" s="88" customFormat="1" ht="20.25" customHeight="1">
      <c r="A16" s="267" t="s">
        <v>315</v>
      </c>
      <c r="B16" s="276"/>
      <c r="C16" s="278">
        <v>11</v>
      </c>
      <c r="D16" s="281">
        <v>0</v>
      </c>
      <c r="E16" s="277">
        <v>0</v>
      </c>
      <c r="F16" s="152">
        <f t="shared" si="0"/>
        <v>0</v>
      </c>
      <c r="G16" s="291" t="e">
        <f t="shared" si="1"/>
        <v>#DIV/0!</v>
      </c>
    </row>
    <row r="17" spans="1:7" s="88" customFormat="1" ht="20.25" customHeight="1">
      <c r="A17" s="267" t="s">
        <v>316</v>
      </c>
      <c r="B17" s="276"/>
      <c r="C17" s="278">
        <v>48</v>
      </c>
      <c r="D17" s="281">
        <v>0</v>
      </c>
      <c r="E17" s="277">
        <v>0</v>
      </c>
      <c r="F17" s="152">
        <f t="shared" si="0"/>
        <v>0</v>
      </c>
      <c r="G17" s="291" t="e">
        <f t="shared" si="1"/>
        <v>#DIV/0!</v>
      </c>
    </row>
    <row r="18" spans="1:7" s="88" customFormat="1" ht="20.25" customHeight="1">
      <c r="A18" s="267" t="s">
        <v>317</v>
      </c>
      <c r="B18" s="276"/>
      <c r="C18" s="278">
        <v>10</v>
      </c>
      <c r="D18" s="281">
        <v>0</v>
      </c>
      <c r="E18" s="277">
        <v>0</v>
      </c>
      <c r="F18" s="152">
        <f t="shared" si="0"/>
        <v>0</v>
      </c>
      <c r="G18" s="291" t="e">
        <f t="shared" si="1"/>
        <v>#DIV/0!</v>
      </c>
    </row>
    <row r="19" spans="1:7" s="88" customFormat="1" ht="20.25" customHeight="1">
      <c r="A19" s="267" t="s">
        <v>318</v>
      </c>
      <c r="B19" s="276"/>
      <c r="C19" s="278">
        <v>60</v>
      </c>
      <c r="D19" s="281">
        <v>0</v>
      </c>
      <c r="E19" s="277">
        <v>0</v>
      </c>
      <c r="F19" s="152">
        <f t="shared" si="0"/>
        <v>0</v>
      </c>
      <c r="G19" s="291" t="e">
        <f t="shared" si="1"/>
        <v>#DIV/0!</v>
      </c>
    </row>
    <row r="20" spans="1:7" s="88" customFormat="1" ht="34.5" customHeight="1">
      <c r="A20" s="155" t="s">
        <v>15</v>
      </c>
      <c r="B20" s="156">
        <v>4030</v>
      </c>
      <c r="C20" s="281">
        <v>75</v>
      </c>
      <c r="D20" s="281">
        <v>30</v>
      </c>
      <c r="E20" s="281">
        <v>18</v>
      </c>
      <c r="F20" s="148">
        <f t="shared" si="0"/>
        <v>-12</v>
      </c>
      <c r="G20" s="148">
        <f t="shared" si="1"/>
        <v>60</v>
      </c>
    </row>
    <row r="21" spans="1:7" s="88" customFormat="1" ht="23.25" customHeight="1">
      <c r="A21" s="153" t="s">
        <v>320</v>
      </c>
      <c r="B21" s="154"/>
      <c r="C21" s="279">
        <v>75</v>
      </c>
      <c r="D21" s="279">
        <v>30</v>
      </c>
      <c r="E21" s="278">
        <v>18</v>
      </c>
      <c r="F21" s="152">
        <f t="shared" si="0"/>
        <v>-12</v>
      </c>
      <c r="G21" s="152">
        <f t="shared" si="1"/>
        <v>60</v>
      </c>
    </row>
    <row r="22" spans="1:7" s="88" customFormat="1" ht="27.75" customHeight="1">
      <c r="A22" s="155" t="s">
        <v>2</v>
      </c>
      <c r="B22" s="156">
        <v>4040</v>
      </c>
      <c r="C22" s="281">
        <v>25</v>
      </c>
      <c r="D22" s="281">
        <v>0</v>
      </c>
      <c r="E22" s="281">
        <v>0</v>
      </c>
      <c r="F22" s="152">
        <f t="shared" si="0"/>
        <v>0</v>
      </c>
      <c r="G22" s="291" t="e">
        <f t="shared" si="1"/>
        <v>#DIV/0!</v>
      </c>
    </row>
    <row r="23" spans="1:7" s="88" customFormat="1" ht="39" customHeight="1">
      <c r="A23" s="267" t="s">
        <v>321</v>
      </c>
      <c r="B23" s="156"/>
      <c r="C23" s="279">
        <v>25</v>
      </c>
      <c r="D23" s="151">
        <v>0</v>
      </c>
      <c r="E23" s="151">
        <v>0</v>
      </c>
      <c r="F23" s="152">
        <f t="shared" si="0"/>
        <v>0</v>
      </c>
      <c r="G23" s="291" t="e">
        <f t="shared" si="1"/>
        <v>#DIV/0!</v>
      </c>
    </row>
    <row r="24" spans="1:7" s="88" customFormat="1" ht="40.5" customHeight="1">
      <c r="A24" s="155" t="s">
        <v>41</v>
      </c>
      <c r="B24" s="156">
        <v>4050</v>
      </c>
      <c r="C24" s="281">
        <v>5</v>
      </c>
      <c r="D24" s="152">
        <v>0</v>
      </c>
      <c r="E24" s="281">
        <v>1</v>
      </c>
      <c r="F24" s="148">
        <f t="shared" si="0"/>
        <v>1</v>
      </c>
      <c r="G24" s="291" t="e">
        <f t="shared" si="1"/>
        <v>#DIV/0!</v>
      </c>
    </row>
    <row r="25" spans="1:7" s="88" customFormat="1" ht="41.25" customHeight="1">
      <c r="A25" s="267" t="s">
        <v>322</v>
      </c>
      <c r="B25" s="154"/>
      <c r="C25" s="279">
        <v>5</v>
      </c>
      <c r="D25" s="152">
        <v>0</v>
      </c>
      <c r="E25" s="152">
        <v>0</v>
      </c>
      <c r="F25" s="152">
        <f t="shared" si="0"/>
        <v>0</v>
      </c>
      <c r="G25" s="291" t="e">
        <f t="shared" si="1"/>
        <v>#DIV/0!</v>
      </c>
    </row>
    <row r="26" spans="1:7" s="88" customFormat="1" ht="36" customHeight="1">
      <c r="A26" s="267" t="s">
        <v>256</v>
      </c>
      <c r="B26" s="154"/>
      <c r="C26" s="279">
        <v>0</v>
      </c>
      <c r="D26" s="152">
        <v>0</v>
      </c>
      <c r="E26" s="279">
        <v>1</v>
      </c>
      <c r="F26" s="152">
        <f t="shared" si="0"/>
        <v>1</v>
      </c>
      <c r="G26" s="291" t="e">
        <f t="shared" si="1"/>
        <v>#DIV/0!</v>
      </c>
    </row>
    <row r="27" spans="1:7" s="88" customFormat="1" ht="24.75" customHeight="1">
      <c r="A27" s="155" t="s">
        <v>128</v>
      </c>
      <c r="B27" s="156">
        <v>4060</v>
      </c>
      <c r="C27" s="281">
        <v>9</v>
      </c>
      <c r="D27" s="151">
        <v>0</v>
      </c>
      <c r="E27" s="151">
        <v>0</v>
      </c>
      <c r="F27" s="152">
        <f t="shared" si="0"/>
        <v>0</v>
      </c>
      <c r="G27" s="291" t="e">
        <f t="shared" si="1"/>
        <v>#DIV/0!</v>
      </c>
    </row>
    <row r="28" spans="1:7" s="88" customFormat="1" ht="37.5" customHeight="1">
      <c r="A28" s="267" t="s">
        <v>323</v>
      </c>
      <c r="B28" s="154"/>
      <c r="C28" s="279">
        <v>9</v>
      </c>
      <c r="D28" s="152">
        <v>0</v>
      </c>
      <c r="E28" s="152">
        <v>0</v>
      </c>
      <c r="F28" s="152">
        <f t="shared" si="0"/>
        <v>0</v>
      </c>
      <c r="G28" s="291" t="e">
        <f t="shared" si="1"/>
        <v>#DIV/0!</v>
      </c>
    </row>
    <row r="29" spans="1:7" ht="26.25" customHeight="1">
      <c r="A29" s="136" t="s">
        <v>258</v>
      </c>
      <c r="B29" s="348" t="s">
        <v>57</v>
      </c>
      <c r="C29" s="348"/>
      <c r="D29" s="348"/>
      <c r="E29" s="161"/>
      <c r="F29" s="314" t="s">
        <v>319</v>
      </c>
      <c r="G29" s="314"/>
    </row>
    <row r="30" spans="1:7">
      <c r="A30" s="103" t="s">
        <v>187</v>
      </c>
      <c r="B30" s="325" t="s">
        <v>46</v>
      </c>
      <c r="C30" s="325"/>
      <c r="D30" s="325"/>
      <c r="E30" s="104"/>
      <c r="F30" s="312" t="s">
        <v>119</v>
      </c>
      <c r="G30" s="312"/>
    </row>
    <row r="31" spans="1:7">
      <c r="A31" s="157"/>
      <c r="B31" s="158"/>
      <c r="C31" s="158"/>
      <c r="D31" s="159"/>
      <c r="E31" s="160"/>
      <c r="F31" s="160"/>
      <c r="G31" s="160"/>
    </row>
    <row r="32" spans="1:7">
      <c r="A32" s="157"/>
      <c r="B32" s="158"/>
      <c r="C32" s="158"/>
      <c r="D32" s="159"/>
      <c r="E32" s="160"/>
      <c r="F32" s="160"/>
      <c r="G32" s="160"/>
    </row>
    <row r="33" spans="1:7">
      <c r="A33" s="157"/>
      <c r="B33" s="158"/>
      <c r="C33" s="158"/>
      <c r="D33" s="159"/>
      <c r="E33" s="160"/>
      <c r="F33" s="160"/>
      <c r="G33" s="160"/>
    </row>
    <row r="34" spans="1:7">
      <c r="A34" s="157"/>
      <c r="B34" s="158"/>
      <c r="C34" s="158"/>
      <c r="D34" s="159"/>
      <c r="E34" s="160"/>
      <c r="F34" s="160"/>
      <c r="G34" s="160"/>
    </row>
    <row r="35" spans="1:7">
      <c r="A35" s="157"/>
      <c r="B35" s="158"/>
      <c r="C35" s="158"/>
      <c r="D35" s="159"/>
      <c r="E35" s="160"/>
      <c r="F35" s="160"/>
      <c r="G35" s="160"/>
    </row>
    <row r="36" spans="1:7">
      <c r="A36" s="157"/>
      <c r="B36" s="158"/>
      <c r="C36" s="158"/>
      <c r="D36" s="159"/>
      <c r="E36" s="160"/>
      <c r="F36" s="160"/>
      <c r="G36" s="160"/>
    </row>
    <row r="37" spans="1:7">
      <c r="A37" s="157"/>
      <c r="B37" s="158"/>
      <c r="C37" s="158"/>
      <c r="D37" s="159"/>
      <c r="E37" s="160"/>
      <c r="F37" s="160"/>
      <c r="G37" s="160"/>
    </row>
    <row r="38" spans="1:7">
      <c r="A38" s="157"/>
      <c r="B38" s="158"/>
      <c r="C38" s="158"/>
      <c r="D38" s="159"/>
      <c r="E38" s="160"/>
      <c r="F38" s="160"/>
      <c r="G38" s="160"/>
    </row>
    <row r="39" spans="1:7">
      <c r="A39" s="157"/>
      <c r="B39" s="158"/>
      <c r="C39" s="158"/>
      <c r="D39" s="159"/>
      <c r="E39" s="160"/>
      <c r="F39" s="160"/>
      <c r="G39" s="160"/>
    </row>
    <row r="40" spans="1:7">
      <c r="A40" s="157"/>
      <c r="B40" s="158"/>
      <c r="C40" s="158"/>
      <c r="D40" s="159"/>
      <c r="E40" s="160"/>
      <c r="F40" s="160"/>
      <c r="G40" s="160"/>
    </row>
    <row r="41" spans="1:7">
      <c r="A41" s="157"/>
      <c r="B41" s="158"/>
      <c r="C41" s="158"/>
      <c r="D41" s="159"/>
      <c r="E41" s="160"/>
      <c r="F41" s="160"/>
      <c r="G41" s="160"/>
    </row>
    <row r="42" spans="1:7">
      <c r="A42" s="157"/>
      <c r="B42" s="158"/>
      <c r="C42" s="158"/>
      <c r="D42" s="159"/>
      <c r="E42" s="160"/>
      <c r="F42" s="160"/>
      <c r="G42" s="160"/>
    </row>
    <row r="43" spans="1:7">
      <c r="A43" s="157"/>
      <c r="B43" s="158"/>
      <c r="C43" s="158"/>
      <c r="D43" s="159"/>
      <c r="E43" s="160"/>
      <c r="F43" s="160"/>
      <c r="G43" s="160"/>
    </row>
    <row r="44" spans="1:7">
      <c r="A44" s="157"/>
      <c r="B44" s="158"/>
      <c r="C44" s="158"/>
      <c r="D44" s="159"/>
      <c r="E44" s="160"/>
      <c r="F44" s="160"/>
      <c r="G44" s="160"/>
    </row>
    <row r="45" spans="1:7">
      <c r="A45" s="157"/>
      <c r="B45" s="158"/>
      <c r="C45" s="158"/>
      <c r="D45" s="159"/>
      <c r="E45" s="160"/>
      <c r="F45" s="160"/>
      <c r="G45" s="160"/>
    </row>
    <row r="46" spans="1:7">
      <c r="A46" s="157"/>
      <c r="B46" s="158"/>
      <c r="C46" s="158"/>
      <c r="D46" s="159"/>
      <c r="E46" s="160"/>
      <c r="F46" s="160"/>
      <c r="G46" s="160"/>
    </row>
    <row r="47" spans="1:7">
      <c r="A47" s="157"/>
      <c r="B47" s="158"/>
      <c r="C47" s="158"/>
      <c r="D47" s="159"/>
      <c r="E47" s="160"/>
      <c r="F47" s="160"/>
      <c r="G47" s="160"/>
    </row>
    <row r="48" spans="1:7">
      <c r="A48" s="157"/>
      <c r="B48" s="158"/>
      <c r="C48" s="158"/>
      <c r="D48" s="159"/>
      <c r="E48" s="160"/>
      <c r="F48" s="160"/>
      <c r="G48" s="160"/>
    </row>
    <row r="49" spans="1:7">
      <c r="A49" s="157"/>
      <c r="B49" s="158"/>
      <c r="C49" s="158"/>
      <c r="D49" s="159"/>
      <c r="E49" s="160"/>
      <c r="F49" s="160"/>
      <c r="G49" s="160"/>
    </row>
    <row r="50" spans="1:7">
      <c r="A50" s="157"/>
      <c r="B50" s="158"/>
      <c r="C50" s="158"/>
      <c r="D50" s="159"/>
      <c r="E50" s="160"/>
      <c r="F50" s="160"/>
      <c r="G50" s="160"/>
    </row>
    <row r="51" spans="1:7">
      <c r="A51" s="157"/>
      <c r="B51" s="158"/>
      <c r="C51" s="158"/>
      <c r="D51" s="159"/>
      <c r="E51" s="160"/>
      <c r="F51" s="160"/>
      <c r="G51" s="160"/>
    </row>
    <row r="52" spans="1:7">
      <c r="A52" s="157"/>
      <c r="B52" s="158"/>
      <c r="C52" s="158"/>
      <c r="D52" s="159"/>
      <c r="E52" s="160"/>
      <c r="F52" s="160"/>
      <c r="G52" s="160"/>
    </row>
    <row r="53" spans="1:7">
      <c r="A53" s="157"/>
      <c r="B53" s="158"/>
      <c r="C53" s="158"/>
      <c r="D53" s="159"/>
      <c r="E53" s="160"/>
      <c r="F53" s="160"/>
      <c r="G53" s="160"/>
    </row>
    <row r="54" spans="1:7">
      <c r="A54" s="157"/>
      <c r="B54" s="158"/>
      <c r="C54" s="158"/>
      <c r="D54" s="159"/>
      <c r="E54" s="160"/>
      <c r="F54" s="160"/>
      <c r="G54" s="160"/>
    </row>
    <row r="55" spans="1:7">
      <c r="A55" s="157"/>
      <c r="B55" s="158"/>
      <c r="C55" s="158"/>
      <c r="D55" s="159"/>
      <c r="E55" s="160"/>
      <c r="F55" s="160"/>
      <c r="G55" s="160"/>
    </row>
    <row r="56" spans="1:7">
      <c r="A56" s="157"/>
      <c r="B56" s="158"/>
      <c r="C56" s="158"/>
      <c r="D56" s="159"/>
      <c r="E56" s="160"/>
      <c r="F56" s="160"/>
      <c r="G56" s="160"/>
    </row>
    <row r="57" spans="1:7">
      <c r="A57" s="157"/>
      <c r="B57" s="158"/>
      <c r="C57" s="158"/>
      <c r="D57" s="159"/>
      <c r="E57" s="160"/>
      <c r="F57" s="160"/>
      <c r="G57" s="160"/>
    </row>
    <row r="58" spans="1:7">
      <c r="A58" s="157"/>
      <c r="B58" s="158"/>
      <c r="C58" s="158"/>
      <c r="D58" s="159"/>
      <c r="E58" s="160"/>
      <c r="F58" s="160"/>
      <c r="G58" s="160"/>
    </row>
    <row r="59" spans="1:7">
      <c r="A59" s="157"/>
      <c r="B59" s="158"/>
      <c r="C59" s="158"/>
      <c r="D59" s="159"/>
      <c r="E59" s="160"/>
      <c r="F59" s="160"/>
      <c r="G59" s="160"/>
    </row>
    <row r="60" spans="1:7">
      <c r="A60" s="157"/>
      <c r="D60" s="162"/>
      <c r="E60" s="163"/>
      <c r="F60" s="163"/>
      <c r="G60" s="163"/>
    </row>
    <row r="61" spans="1:7">
      <c r="A61" s="107"/>
      <c r="D61" s="162"/>
      <c r="E61" s="163"/>
      <c r="F61" s="163"/>
      <c r="G61" s="163"/>
    </row>
    <row r="62" spans="1:7">
      <c r="A62" s="107"/>
      <c r="D62" s="162"/>
      <c r="E62" s="163"/>
      <c r="F62" s="163"/>
      <c r="G62" s="163"/>
    </row>
    <row r="63" spans="1:7">
      <c r="A63" s="107"/>
      <c r="D63" s="162"/>
      <c r="E63" s="163"/>
      <c r="F63" s="163"/>
      <c r="G63" s="163"/>
    </row>
    <row r="64" spans="1:7">
      <c r="A64" s="107"/>
      <c r="D64" s="162"/>
      <c r="E64" s="163"/>
      <c r="F64" s="163"/>
      <c r="G64" s="163"/>
    </row>
    <row r="65" spans="1:7">
      <c r="A65" s="107"/>
      <c r="D65" s="162"/>
      <c r="E65" s="163"/>
      <c r="F65" s="163"/>
      <c r="G65" s="163"/>
    </row>
    <row r="66" spans="1:7">
      <c r="A66" s="107"/>
      <c r="D66" s="162"/>
      <c r="E66" s="163"/>
      <c r="F66" s="163"/>
      <c r="G66" s="163"/>
    </row>
    <row r="67" spans="1:7">
      <c r="A67" s="107"/>
      <c r="D67" s="162"/>
      <c r="E67" s="163"/>
      <c r="F67" s="163"/>
      <c r="G67" s="163"/>
    </row>
    <row r="68" spans="1:7">
      <c r="A68" s="107"/>
      <c r="D68" s="162"/>
      <c r="E68" s="163"/>
      <c r="F68" s="163"/>
      <c r="G68" s="163"/>
    </row>
    <row r="69" spans="1:7">
      <c r="A69" s="107"/>
      <c r="D69" s="162"/>
      <c r="E69" s="163"/>
      <c r="F69" s="163"/>
      <c r="G69" s="163"/>
    </row>
    <row r="70" spans="1:7">
      <c r="A70" s="107"/>
      <c r="D70" s="162"/>
      <c r="E70" s="163"/>
      <c r="F70" s="163"/>
      <c r="G70" s="163"/>
    </row>
    <row r="71" spans="1:7">
      <c r="A71" s="107"/>
      <c r="D71" s="162"/>
      <c r="E71" s="163"/>
      <c r="F71" s="163"/>
      <c r="G71" s="163"/>
    </row>
    <row r="72" spans="1:7">
      <c r="A72" s="107"/>
      <c r="D72" s="162"/>
      <c r="E72" s="163"/>
      <c r="F72" s="163"/>
      <c r="G72" s="163"/>
    </row>
    <row r="73" spans="1:7">
      <c r="A73" s="107"/>
      <c r="D73" s="162"/>
      <c r="E73" s="163"/>
      <c r="F73" s="163"/>
      <c r="G73" s="163"/>
    </row>
    <row r="74" spans="1:7">
      <c r="A74" s="107"/>
      <c r="D74" s="162"/>
      <c r="E74" s="163"/>
      <c r="F74" s="163"/>
      <c r="G74" s="163"/>
    </row>
    <row r="75" spans="1:7">
      <c r="A75" s="107"/>
      <c r="D75" s="162"/>
      <c r="E75" s="163"/>
      <c r="F75" s="163"/>
      <c r="G75" s="163"/>
    </row>
    <row r="76" spans="1:7">
      <c r="A76" s="107"/>
      <c r="D76" s="162"/>
      <c r="E76" s="163"/>
      <c r="F76" s="163"/>
      <c r="G76" s="163"/>
    </row>
    <row r="77" spans="1:7">
      <c r="A77" s="107"/>
      <c r="D77" s="162"/>
      <c r="E77" s="163"/>
      <c r="F77" s="163"/>
      <c r="G77" s="163"/>
    </row>
    <row r="78" spans="1:7">
      <c r="A78" s="107"/>
      <c r="D78" s="162"/>
      <c r="E78" s="163"/>
      <c r="F78" s="163"/>
      <c r="G78" s="163"/>
    </row>
    <row r="79" spans="1:7">
      <c r="A79" s="107"/>
      <c r="D79" s="162"/>
      <c r="E79" s="163"/>
      <c r="F79" s="163"/>
      <c r="G79" s="163"/>
    </row>
    <row r="80" spans="1:7">
      <c r="A80" s="107"/>
      <c r="D80" s="162"/>
      <c r="E80" s="163"/>
      <c r="F80" s="163"/>
      <c r="G80" s="163"/>
    </row>
    <row r="81" spans="1:7">
      <c r="A81" s="107"/>
      <c r="D81" s="162"/>
      <c r="E81" s="163"/>
      <c r="F81" s="163"/>
      <c r="G81" s="163"/>
    </row>
    <row r="82" spans="1:7">
      <c r="A82" s="107"/>
      <c r="D82" s="162"/>
      <c r="E82" s="163"/>
      <c r="F82" s="163"/>
      <c r="G82" s="163"/>
    </row>
    <row r="83" spans="1:7">
      <c r="A83" s="107"/>
    </row>
    <row r="84" spans="1:7">
      <c r="A84" s="108"/>
    </row>
    <row r="85" spans="1:7">
      <c r="A85" s="108"/>
    </row>
    <row r="86" spans="1:7">
      <c r="A86" s="108"/>
    </row>
    <row r="87" spans="1:7">
      <c r="A87" s="108"/>
    </row>
    <row r="88" spans="1:7">
      <c r="A88" s="108"/>
    </row>
    <row r="89" spans="1:7">
      <c r="A89" s="108"/>
    </row>
    <row r="90" spans="1:7">
      <c r="A90" s="108"/>
    </row>
    <row r="91" spans="1:7">
      <c r="A91" s="108"/>
    </row>
    <row r="92" spans="1:7">
      <c r="A92" s="108"/>
    </row>
    <row r="93" spans="1:7">
      <c r="A93" s="108"/>
    </row>
    <row r="94" spans="1:7">
      <c r="A94" s="108"/>
    </row>
    <row r="95" spans="1:7">
      <c r="A95" s="108"/>
    </row>
    <row r="96" spans="1:7">
      <c r="A96" s="108"/>
    </row>
    <row r="97" spans="1:1">
      <c r="A97" s="108"/>
    </row>
    <row r="98" spans="1:1">
      <c r="A98" s="108"/>
    </row>
    <row r="99" spans="1:1">
      <c r="A99" s="108"/>
    </row>
    <row r="100" spans="1:1">
      <c r="A100" s="108"/>
    </row>
    <row r="101" spans="1:1">
      <c r="A101" s="108"/>
    </row>
    <row r="102" spans="1:1">
      <c r="A102" s="108"/>
    </row>
    <row r="103" spans="1:1">
      <c r="A103" s="108"/>
    </row>
    <row r="104" spans="1:1">
      <c r="A104" s="108"/>
    </row>
    <row r="105" spans="1:1">
      <c r="A105" s="108"/>
    </row>
    <row r="106" spans="1:1">
      <c r="A106" s="108"/>
    </row>
    <row r="107" spans="1:1">
      <c r="A107" s="108"/>
    </row>
    <row r="108" spans="1:1">
      <c r="A108" s="108"/>
    </row>
    <row r="109" spans="1:1">
      <c r="A109" s="108"/>
    </row>
    <row r="110" spans="1:1">
      <c r="A110" s="108"/>
    </row>
    <row r="111" spans="1:1">
      <c r="A111" s="108"/>
    </row>
    <row r="112" spans="1:1">
      <c r="A112" s="108"/>
    </row>
    <row r="113" spans="1:1">
      <c r="A113" s="108"/>
    </row>
    <row r="114" spans="1:1">
      <c r="A114" s="108"/>
    </row>
    <row r="115" spans="1:1">
      <c r="A115" s="108"/>
    </row>
    <row r="116" spans="1:1">
      <c r="A116" s="108"/>
    </row>
    <row r="117" spans="1:1">
      <c r="A117" s="108"/>
    </row>
    <row r="118" spans="1:1">
      <c r="A118" s="108"/>
    </row>
    <row r="119" spans="1:1">
      <c r="A119" s="108"/>
    </row>
    <row r="120" spans="1:1">
      <c r="A120" s="108"/>
    </row>
    <row r="121" spans="1:1">
      <c r="A121" s="108"/>
    </row>
    <row r="122" spans="1:1">
      <c r="A122" s="108"/>
    </row>
    <row r="123" spans="1:1">
      <c r="A123" s="108"/>
    </row>
    <row r="124" spans="1:1">
      <c r="A124" s="108"/>
    </row>
    <row r="125" spans="1:1">
      <c r="A125" s="108"/>
    </row>
    <row r="126" spans="1:1">
      <c r="A126" s="108"/>
    </row>
    <row r="127" spans="1:1">
      <c r="A127" s="108"/>
    </row>
    <row r="128" spans="1:1">
      <c r="A128" s="108"/>
    </row>
    <row r="129" spans="1:1">
      <c r="A129" s="108"/>
    </row>
    <row r="130" spans="1:1">
      <c r="A130" s="108"/>
    </row>
    <row r="131" spans="1:1">
      <c r="A131" s="108"/>
    </row>
    <row r="132" spans="1:1">
      <c r="A132" s="108"/>
    </row>
    <row r="133" spans="1:1">
      <c r="A133" s="108"/>
    </row>
    <row r="134" spans="1:1">
      <c r="A134" s="108"/>
    </row>
    <row r="135" spans="1:1">
      <c r="A135" s="108"/>
    </row>
    <row r="136" spans="1:1">
      <c r="A136" s="108"/>
    </row>
    <row r="137" spans="1:1">
      <c r="A137" s="108"/>
    </row>
    <row r="138" spans="1:1">
      <c r="A138" s="108"/>
    </row>
    <row r="139" spans="1:1">
      <c r="A139" s="108"/>
    </row>
    <row r="140" spans="1:1">
      <c r="A140" s="108"/>
    </row>
    <row r="141" spans="1:1">
      <c r="A141" s="108"/>
    </row>
    <row r="142" spans="1:1">
      <c r="A142" s="108"/>
    </row>
    <row r="143" spans="1:1">
      <c r="A143" s="108"/>
    </row>
    <row r="144" spans="1:1">
      <c r="A144" s="108"/>
    </row>
    <row r="145" spans="1:1">
      <c r="A145" s="108"/>
    </row>
    <row r="146" spans="1:1">
      <c r="A146" s="108"/>
    </row>
    <row r="147" spans="1:1">
      <c r="A147" s="108"/>
    </row>
    <row r="148" spans="1:1">
      <c r="A148" s="108"/>
    </row>
    <row r="149" spans="1:1">
      <c r="A149" s="108"/>
    </row>
    <row r="150" spans="1:1">
      <c r="A150" s="108"/>
    </row>
    <row r="151" spans="1:1">
      <c r="A151" s="108"/>
    </row>
    <row r="152" spans="1:1">
      <c r="A152" s="108"/>
    </row>
    <row r="153" spans="1:1">
      <c r="A153" s="108"/>
    </row>
    <row r="154" spans="1:1">
      <c r="A154" s="108"/>
    </row>
    <row r="155" spans="1:1">
      <c r="A155" s="108"/>
    </row>
    <row r="156" spans="1:1">
      <c r="A156" s="108"/>
    </row>
    <row r="157" spans="1:1">
      <c r="A157" s="108"/>
    </row>
    <row r="158" spans="1:1">
      <c r="A158" s="108"/>
    </row>
    <row r="159" spans="1:1">
      <c r="A159" s="108"/>
    </row>
    <row r="160" spans="1:1">
      <c r="A160" s="108"/>
    </row>
    <row r="161" spans="1:1">
      <c r="A161" s="108"/>
    </row>
    <row r="162" spans="1:1">
      <c r="A162" s="108"/>
    </row>
    <row r="163" spans="1:1">
      <c r="A163" s="108"/>
    </row>
    <row r="164" spans="1:1">
      <c r="A164" s="108"/>
    </row>
    <row r="165" spans="1:1">
      <c r="A165" s="108"/>
    </row>
    <row r="166" spans="1:1">
      <c r="A166" s="108"/>
    </row>
    <row r="167" spans="1:1">
      <c r="A167" s="108"/>
    </row>
    <row r="168" spans="1:1">
      <c r="A168" s="108"/>
    </row>
    <row r="169" spans="1:1">
      <c r="A169" s="108"/>
    </row>
    <row r="170" spans="1:1">
      <c r="A170" s="108"/>
    </row>
    <row r="171" spans="1:1">
      <c r="A171" s="108"/>
    </row>
    <row r="172" spans="1:1">
      <c r="A172" s="108"/>
    </row>
    <row r="173" spans="1:1">
      <c r="A173" s="108"/>
    </row>
    <row r="174" spans="1:1">
      <c r="A174" s="108"/>
    </row>
    <row r="175" spans="1:1">
      <c r="A175" s="108"/>
    </row>
    <row r="176" spans="1:1">
      <c r="A176" s="108"/>
    </row>
    <row r="177" spans="1:1">
      <c r="A177" s="108"/>
    </row>
    <row r="178" spans="1:1">
      <c r="A178" s="108"/>
    </row>
    <row r="179" spans="1:1">
      <c r="A179" s="108"/>
    </row>
    <row r="180" spans="1:1">
      <c r="A180" s="108"/>
    </row>
    <row r="181" spans="1:1">
      <c r="A181" s="108"/>
    </row>
    <row r="182" spans="1:1">
      <c r="A182" s="108"/>
    </row>
    <row r="183" spans="1:1">
      <c r="A183" s="108"/>
    </row>
    <row r="184" spans="1:1">
      <c r="A184" s="108"/>
    </row>
    <row r="185" spans="1:1">
      <c r="A185" s="108"/>
    </row>
    <row r="186" spans="1:1">
      <c r="A186" s="108"/>
    </row>
    <row r="187" spans="1:1">
      <c r="A187" s="108"/>
    </row>
    <row r="188" spans="1:1">
      <c r="A188" s="108"/>
    </row>
    <row r="189" spans="1:1">
      <c r="A189" s="108"/>
    </row>
    <row r="190" spans="1:1">
      <c r="A190" s="108"/>
    </row>
    <row r="191" spans="1:1">
      <c r="A191" s="108"/>
    </row>
    <row r="192" spans="1:1">
      <c r="A192" s="108"/>
    </row>
    <row r="193" spans="1:1">
      <c r="A193" s="108"/>
    </row>
    <row r="194" spans="1:1">
      <c r="A194" s="108"/>
    </row>
    <row r="195" spans="1:1">
      <c r="A195" s="108"/>
    </row>
    <row r="196" spans="1:1">
      <c r="A196" s="108"/>
    </row>
    <row r="197" spans="1:1">
      <c r="A197" s="108"/>
    </row>
    <row r="198" spans="1:1">
      <c r="A198" s="108"/>
    </row>
    <row r="199" spans="1:1">
      <c r="A199" s="108"/>
    </row>
    <row r="200" spans="1:1">
      <c r="A200" s="108"/>
    </row>
    <row r="201" spans="1:1">
      <c r="A201" s="108"/>
    </row>
    <row r="202" spans="1:1">
      <c r="A202" s="108"/>
    </row>
    <row r="203" spans="1:1">
      <c r="A203" s="108"/>
    </row>
    <row r="204" spans="1:1">
      <c r="A204" s="108"/>
    </row>
    <row r="205" spans="1:1">
      <c r="A205" s="108"/>
    </row>
    <row r="206" spans="1:1">
      <c r="A206" s="108"/>
    </row>
    <row r="207" spans="1:1">
      <c r="A207" s="108"/>
    </row>
    <row r="208" spans="1:1">
      <c r="A208" s="108"/>
    </row>
    <row r="209" spans="1:1">
      <c r="A209" s="108"/>
    </row>
    <row r="210" spans="1:1">
      <c r="A210" s="108"/>
    </row>
    <row r="211" spans="1:1">
      <c r="A211" s="108"/>
    </row>
    <row r="212" spans="1:1">
      <c r="A212" s="108"/>
    </row>
    <row r="213" spans="1:1">
      <c r="A213" s="108"/>
    </row>
    <row r="214" spans="1:1">
      <c r="A214" s="108"/>
    </row>
    <row r="215" spans="1:1">
      <c r="A215" s="108"/>
    </row>
    <row r="216" spans="1:1">
      <c r="A216" s="108"/>
    </row>
    <row r="217" spans="1:1">
      <c r="A217" s="108"/>
    </row>
    <row r="218" spans="1:1">
      <c r="A218" s="108"/>
    </row>
    <row r="219" spans="1:1">
      <c r="A219" s="108"/>
    </row>
    <row r="220" spans="1:1">
      <c r="A220" s="108"/>
    </row>
    <row r="221" spans="1:1">
      <c r="A221" s="108"/>
    </row>
    <row r="222" spans="1:1">
      <c r="A222" s="108"/>
    </row>
    <row r="223" spans="1:1">
      <c r="A223" s="108"/>
    </row>
    <row r="224" spans="1:1">
      <c r="A224" s="108"/>
    </row>
    <row r="225" spans="1:1">
      <c r="A225" s="108"/>
    </row>
    <row r="226" spans="1:1">
      <c r="A226" s="108"/>
    </row>
    <row r="227" spans="1:1">
      <c r="A227" s="108"/>
    </row>
    <row r="228" spans="1:1">
      <c r="A228" s="108"/>
    </row>
    <row r="229" spans="1:1">
      <c r="A229" s="108"/>
    </row>
    <row r="230" spans="1:1">
      <c r="A230" s="108"/>
    </row>
    <row r="231" spans="1:1">
      <c r="A231" s="108"/>
    </row>
    <row r="232" spans="1:1">
      <c r="A232" s="108"/>
    </row>
    <row r="233" spans="1:1">
      <c r="A233" s="108"/>
    </row>
    <row r="234" spans="1:1">
      <c r="A234" s="108"/>
    </row>
    <row r="235" spans="1:1">
      <c r="A235" s="108"/>
    </row>
    <row r="236" spans="1:1">
      <c r="A236" s="108"/>
    </row>
    <row r="237" spans="1:1">
      <c r="A237" s="108"/>
    </row>
    <row r="238" spans="1:1">
      <c r="A238" s="108"/>
    </row>
    <row r="239" spans="1:1">
      <c r="A239" s="108"/>
    </row>
    <row r="240" spans="1:1">
      <c r="A240" s="108"/>
    </row>
    <row r="241" spans="1:1">
      <c r="A241" s="108"/>
    </row>
    <row r="242" spans="1:1">
      <c r="A242" s="108"/>
    </row>
    <row r="243" spans="1:1">
      <c r="A243" s="108"/>
    </row>
    <row r="244" spans="1:1">
      <c r="A244" s="108"/>
    </row>
    <row r="245" spans="1:1">
      <c r="A245" s="108"/>
    </row>
    <row r="246" spans="1:1">
      <c r="A246" s="108"/>
    </row>
    <row r="247" spans="1:1">
      <c r="A247" s="108"/>
    </row>
    <row r="248" spans="1:1">
      <c r="A248" s="108"/>
    </row>
    <row r="249" spans="1:1">
      <c r="A249" s="108"/>
    </row>
    <row r="250" spans="1:1">
      <c r="A250" s="108"/>
    </row>
  </sheetData>
  <mergeCells count="5">
    <mergeCell ref="B29:D29"/>
    <mergeCell ref="B30:D30"/>
    <mergeCell ref="F29:G29"/>
    <mergeCell ref="F30:G30"/>
    <mergeCell ref="A1:G1"/>
  </mergeCells>
  <pageMargins left="0.23622047244094491" right="0.15748031496062992" top="0.19685039370078741" bottom="0.19685039370078741" header="0.31496062992125984" footer="0.31496062992125984"/>
  <pageSetup paperSize="9" scale="69" orientation="landscape" r:id="rId1"/>
  <ignoredErrors>
    <ignoredError sqref="C6 E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51"/>
  <sheetViews>
    <sheetView view="pageBreakPreview" topLeftCell="A22" zoomScale="65" zoomScaleNormal="75" zoomScaleSheetLayoutView="65" workbookViewId="0">
      <selection activeCell="Q36" sqref="Q36"/>
    </sheetView>
  </sheetViews>
  <sheetFormatPr defaultRowHeight="18.75"/>
  <cols>
    <col min="1" max="1" width="44.85546875" style="298" customWidth="1"/>
    <col min="2" max="2" width="19.28515625" style="164" customWidth="1"/>
    <col min="3" max="3" width="18.5703125" style="298" customWidth="1"/>
    <col min="4" max="4" width="16.140625" style="298" customWidth="1"/>
    <col min="5" max="5" width="15.42578125" style="298" customWidth="1"/>
    <col min="6" max="6" width="16.5703125" style="298" customWidth="1"/>
    <col min="7" max="7" width="15.28515625" style="298" customWidth="1"/>
    <col min="8" max="8" width="16.5703125" style="298" customWidth="1"/>
    <col min="9" max="9" width="16.140625" style="298" customWidth="1"/>
    <col min="10" max="10" width="16.42578125" style="298" customWidth="1"/>
    <col min="11" max="11" width="16.5703125" style="298" customWidth="1"/>
    <col min="12" max="12" width="16.85546875" style="298" customWidth="1"/>
    <col min="13" max="15" width="16.7109375" style="298" customWidth="1"/>
    <col min="16" max="16384" width="9.140625" style="298"/>
  </cols>
  <sheetData>
    <row r="1" spans="1:15" ht="20.25">
      <c r="O1" s="165" t="s">
        <v>180</v>
      </c>
    </row>
    <row r="2" spans="1:15" ht="30.75" customHeight="1">
      <c r="A2" s="390" t="s">
        <v>65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</row>
    <row r="3" spans="1:15" ht="37.5" customHeight="1">
      <c r="A3" s="391" t="s">
        <v>326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</row>
    <row r="4" spans="1:15" ht="31.5" customHeight="1">
      <c r="A4" s="392" t="s">
        <v>324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</row>
    <row r="5" spans="1:15" ht="20.25">
      <c r="A5" s="393" t="s">
        <v>72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</row>
    <row r="6" spans="1:15" ht="41.25" customHeight="1">
      <c r="A6" s="394" t="s">
        <v>135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</row>
    <row r="7" spans="1:15" ht="41.25" customHeight="1">
      <c r="A7" s="395" t="s">
        <v>117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</row>
    <row r="8" spans="1:15" s="80" customFormat="1" ht="74.25" customHeight="1">
      <c r="A8" s="386" t="s">
        <v>105</v>
      </c>
      <c r="B8" s="386"/>
      <c r="C8" s="387" t="s">
        <v>327</v>
      </c>
      <c r="D8" s="387"/>
      <c r="E8" s="388"/>
      <c r="F8" s="389" t="s">
        <v>328</v>
      </c>
      <c r="G8" s="387"/>
      <c r="H8" s="388"/>
      <c r="I8" s="386" t="s">
        <v>329</v>
      </c>
      <c r="J8" s="386"/>
      <c r="K8" s="386"/>
      <c r="L8" s="386" t="s">
        <v>226</v>
      </c>
      <c r="M8" s="386"/>
      <c r="N8" s="389" t="s">
        <v>227</v>
      </c>
      <c r="O8" s="388"/>
    </row>
    <row r="9" spans="1:15" s="80" customFormat="1" ht="27.75" customHeight="1">
      <c r="A9" s="386">
        <v>1</v>
      </c>
      <c r="B9" s="386"/>
      <c r="C9" s="387">
        <v>2</v>
      </c>
      <c r="D9" s="387"/>
      <c r="E9" s="388"/>
      <c r="F9" s="389">
        <v>3</v>
      </c>
      <c r="G9" s="387"/>
      <c r="H9" s="388"/>
      <c r="I9" s="386">
        <v>4</v>
      </c>
      <c r="J9" s="386"/>
      <c r="K9" s="386"/>
      <c r="L9" s="389">
        <v>5</v>
      </c>
      <c r="M9" s="388"/>
      <c r="N9" s="386">
        <v>6</v>
      </c>
      <c r="O9" s="386"/>
    </row>
    <row r="10" spans="1:15" s="80" customFormat="1" ht="144.75" customHeight="1">
      <c r="A10" s="376" t="s">
        <v>241</v>
      </c>
      <c r="B10" s="376"/>
      <c r="C10" s="383">
        <f>SUM(C11:C13)</f>
        <v>214</v>
      </c>
      <c r="D10" s="384"/>
      <c r="E10" s="385"/>
      <c r="F10" s="383">
        <f>SUM(F11:F13)</f>
        <v>219</v>
      </c>
      <c r="G10" s="384"/>
      <c r="H10" s="385"/>
      <c r="I10" s="383">
        <f>SUM(I11:I13)</f>
        <v>228</v>
      </c>
      <c r="J10" s="384"/>
      <c r="K10" s="385"/>
      <c r="L10" s="380" t="s">
        <v>16</v>
      </c>
      <c r="M10" s="380"/>
      <c r="N10" s="381" t="s">
        <v>16</v>
      </c>
      <c r="O10" s="382"/>
    </row>
    <row r="11" spans="1:15" s="80" customFormat="1" ht="42" customHeight="1">
      <c r="A11" s="369" t="s">
        <v>107</v>
      </c>
      <c r="B11" s="369"/>
      <c r="C11" s="370">
        <v>1</v>
      </c>
      <c r="D11" s="371"/>
      <c r="E11" s="372"/>
      <c r="F11" s="370">
        <v>1</v>
      </c>
      <c r="G11" s="371"/>
      <c r="H11" s="372"/>
      <c r="I11" s="370">
        <v>1</v>
      </c>
      <c r="J11" s="371"/>
      <c r="K11" s="372"/>
      <c r="L11" s="373" t="s">
        <v>16</v>
      </c>
      <c r="M11" s="373"/>
      <c r="N11" s="374" t="s">
        <v>16</v>
      </c>
      <c r="O11" s="375"/>
    </row>
    <row r="12" spans="1:15" s="80" customFormat="1" ht="43.5" customHeight="1">
      <c r="A12" s="369" t="s">
        <v>106</v>
      </c>
      <c r="B12" s="369"/>
      <c r="C12" s="370">
        <v>12</v>
      </c>
      <c r="D12" s="371"/>
      <c r="E12" s="372"/>
      <c r="F12" s="370">
        <v>13</v>
      </c>
      <c r="G12" s="371"/>
      <c r="H12" s="372"/>
      <c r="I12" s="370">
        <v>14</v>
      </c>
      <c r="J12" s="371"/>
      <c r="K12" s="372"/>
      <c r="L12" s="373" t="s">
        <v>16</v>
      </c>
      <c r="M12" s="373"/>
      <c r="N12" s="374" t="s">
        <v>16</v>
      </c>
      <c r="O12" s="375"/>
    </row>
    <row r="13" spans="1:15" s="80" customFormat="1" ht="41.25" customHeight="1">
      <c r="A13" s="369" t="s">
        <v>108</v>
      </c>
      <c r="B13" s="369"/>
      <c r="C13" s="370">
        <v>201</v>
      </c>
      <c r="D13" s="371"/>
      <c r="E13" s="372"/>
      <c r="F13" s="370">
        <v>205</v>
      </c>
      <c r="G13" s="371"/>
      <c r="H13" s="372"/>
      <c r="I13" s="370">
        <v>213</v>
      </c>
      <c r="J13" s="371"/>
      <c r="K13" s="372"/>
      <c r="L13" s="373" t="s">
        <v>16</v>
      </c>
      <c r="M13" s="373"/>
      <c r="N13" s="374" t="s">
        <v>16</v>
      </c>
      <c r="O13" s="375"/>
    </row>
    <row r="14" spans="1:15" s="80" customFormat="1" ht="44.25" customHeight="1">
      <c r="A14" s="376" t="s">
        <v>164</v>
      </c>
      <c r="B14" s="376"/>
      <c r="C14" s="383">
        <f>SUM(C15:C17)</f>
        <v>5243</v>
      </c>
      <c r="D14" s="384"/>
      <c r="E14" s="385"/>
      <c r="F14" s="383">
        <f>SUM(F15:F17)</f>
        <v>5910</v>
      </c>
      <c r="G14" s="384"/>
      <c r="H14" s="385"/>
      <c r="I14" s="383">
        <f>SUM(I15:I17)</f>
        <v>5484</v>
      </c>
      <c r="J14" s="384"/>
      <c r="K14" s="385"/>
      <c r="L14" s="380" t="s">
        <v>16</v>
      </c>
      <c r="M14" s="380"/>
      <c r="N14" s="381" t="s">
        <v>16</v>
      </c>
      <c r="O14" s="382"/>
    </row>
    <row r="15" spans="1:15" s="80" customFormat="1" ht="33" customHeight="1">
      <c r="A15" s="369" t="s">
        <v>107</v>
      </c>
      <c r="B15" s="369"/>
      <c r="C15" s="370">
        <v>74</v>
      </c>
      <c r="D15" s="371"/>
      <c r="E15" s="372"/>
      <c r="F15" s="370">
        <v>100</v>
      </c>
      <c r="G15" s="371"/>
      <c r="H15" s="372"/>
      <c r="I15" s="370">
        <v>100</v>
      </c>
      <c r="J15" s="371"/>
      <c r="K15" s="372"/>
      <c r="L15" s="373" t="s">
        <v>16</v>
      </c>
      <c r="M15" s="373"/>
      <c r="N15" s="374" t="s">
        <v>16</v>
      </c>
      <c r="O15" s="375"/>
    </row>
    <row r="16" spans="1:15" s="80" customFormat="1" ht="33" customHeight="1">
      <c r="A16" s="369" t="s">
        <v>106</v>
      </c>
      <c r="B16" s="369"/>
      <c r="C16" s="370">
        <v>633</v>
      </c>
      <c r="D16" s="371"/>
      <c r="E16" s="372"/>
      <c r="F16" s="370">
        <v>810</v>
      </c>
      <c r="G16" s="371"/>
      <c r="H16" s="372"/>
      <c r="I16" s="370">
        <v>776</v>
      </c>
      <c r="J16" s="371"/>
      <c r="K16" s="372"/>
      <c r="L16" s="373" t="s">
        <v>16</v>
      </c>
      <c r="M16" s="373"/>
      <c r="N16" s="374" t="s">
        <v>16</v>
      </c>
      <c r="O16" s="375"/>
    </row>
    <row r="17" spans="1:15" s="80" customFormat="1" ht="33" customHeight="1">
      <c r="A17" s="369" t="s">
        <v>108</v>
      </c>
      <c r="B17" s="369"/>
      <c r="C17" s="370">
        <v>4536</v>
      </c>
      <c r="D17" s="371"/>
      <c r="E17" s="372"/>
      <c r="F17" s="370">
        <v>5000</v>
      </c>
      <c r="G17" s="371"/>
      <c r="H17" s="372"/>
      <c r="I17" s="370">
        <v>4608</v>
      </c>
      <c r="J17" s="371"/>
      <c r="K17" s="372"/>
      <c r="L17" s="373" t="s">
        <v>16</v>
      </c>
      <c r="M17" s="373"/>
      <c r="N17" s="374" t="s">
        <v>16</v>
      </c>
      <c r="O17" s="375"/>
    </row>
    <row r="18" spans="1:15" s="80" customFormat="1" ht="47.25" customHeight="1">
      <c r="A18" s="376" t="s">
        <v>165</v>
      </c>
      <c r="B18" s="376"/>
      <c r="C18" s="383">
        <f>'I. Фін результат'!C95</f>
        <v>5243</v>
      </c>
      <c r="D18" s="384"/>
      <c r="E18" s="385"/>
      <c r="F18" s="383">
        <f>SUM(F19:H21)</f>
        <v>5910</v>
      </c>
      <c r="G18" s="384"/>
      <c r="H18" s="385"/>
      <c r="I18" s="383">
        <f>'I. Фін результат'!F95</f>
        <v>5484</v>
      </c>
      <c r="J18" s="384"/>
      <c r="K18" s="385"/>
      <c r="L18" s="380">
        <f t="shared" ref="L18:L25" si="0">I18-F18</f>
        <v>-426</v>
      </c>
      <c r="M18" s="380"/>
      <c r="N18" s="381">
        <f t="shared" ref="N18:N25" si="1">(I18/F18)*100</f>
        <v>92.791878172588838</v>
      </c>
      <c r="O18" s="382"/>
    </row>
    <row r="19" spans="1:15" s="80" customFormat="1" ht="33" customHeight="1">
      <c r="A19" s="369" t="s">
        <v>107</v>
      </c>
      <c r="B19" s="369"/>
      <c r="C19" s="370">
        <v>74</v>
      </c>
      <c r="D19" s="371"/>
      <c r="E19" s="372"/>
      <c r="F19" s="370">
        <v>100</v>
      </c>
      <c r="G19" s="371"/>
      <c r="H19" s="372"/>
      <c r="I19" s="370">
        <v>100</v>
      </c>
      <c r="J19" s="371"/>
      <c r="K19" s="372"/>
      <c r="L19" s="373">
        <f t="shared" si="0"/>
        <v>0</v>
      </c>
      <c r="M19" s="373"/>
      <c r="N19" s="374">
        <f t="shared" si="1"/>
        <v>100</v>
      </c>
      <c r="O19" s="375"/>
    </row>
    <row r="20" spans="1:15" s="80" customFormat="1" ht="33" customHeight="1">
      <c r="A20" s="369" t="s">
        <v>106</v>
      </c>
      <c r="B20" s="369"/>
      <c r="C20" s="370">
        <v>633</v>
      </c>
      <c r="D20" s="371"/>
      <c r="E20" s="372"/>
      <c r="F20" s="370">
        <v>810</v>
      </c>
      <c r="G20" s="371"/>
      <c r="H20" s="372"/>
      <c r="I20" s="370">
        <v>776</v>
      </c>
      <c r="J20" s="371"/>
      <c r="K20" s="372"/>
      <c r="L20" s="373">
        <f t="shared" si="0"/>
        <v>-34</v>
      </c>
      <c r="M20" s="373"/>
      <c r="N20" s="374">
        <f t="shared" si="1"/>
        <v>95.802469135802468</v>
      </c>
      <c r="O20" s="375"/>
    </row>
    <row r="21" spans="1:15" s="80" customFormat="1" ht="33" customHeight="1">
      <c r="A21" s="369" t="s">
        <v>108</v>
      </c>
      <c r="B21" s="369"/>
      <c r="C21" s="370">
        <v>4536</v>
      </c>
      <c r="D21" s="371"/>
      <c r="E21" s="372"/>
      <c r="F21" s="370">
        <v>5000</v>
      </c>
      <c r="G21" s="371"/>
      <c r="H21" s="372"/>
      <c r="I21" s="370">
        <v>4608</v>
      </c>
      <c r="J21" s="371"/>
      <c r="K21" s="372"/>
      <c r="L21" s="373">
        <f t="shared" si="0"/>
        <v>-392</v>
      </c>
      <c r="M21" s="373"/>
      <c r="N21" s="374">
        <f t="shared" si="1"/>
        <v>92.16</v>
      </c>
      <c r="O21" s="375"/>
    </row>
    <row r="22" spans="1:15" s="80" customFormat="1" ht="71.25" customHeight="1">
      <c r="A22" s="376" t="s">
        <v>198</v>
      </c>
      <c r="B22" s="376"/>
      <c r="C22" s="377">
        <f>(C18/C10)/3*1000</f>
        <v>8166.6666666666661</v>
      </c>
      <c r="D22" s="378"/>
      <c r="E22" s="379"/>
      <c r="F22" s="377">
        <f>(F18/F10)/3*1000</f>
        <v>8995.4337899543389</v>
      </c>
      <c r="G22" s="378"/>
      <c r="H22" s="379"/>
      <c r="I22" s="377">
        <f>(I18/I10)/3*1000</f>
        <v>8017.5438596491231</v>
      </c>
      <c r="J22" s="378"/>
      <c r="K22" s="379"/>
      <c r="L22" s="380">
        <f t="shared" si="0"/>
        <v>-977.88993030521578</v>
      </c>
      <c r="M22" s="380"/>
      <c r="N22" s="381">
        <f t="shared" si="1"/>
        <v>89.129040876302426</v>
      </c>
      <c r="O22" s="382"/>
    </row>
    <row r="23" spans="1:15" s="80" customFormat="1" ht="33" customHeight="1">
      <c r="A23" s="369" t="s">
        <v>107</v>
      </c>
      <c r="B23" s="369"/>
      <c r="C23" s="370">
        <f>(C19/C11)/3*1000</f>
        <v>24666.666666666668</v>
      </c>
      <c r="D23" s="371"/>
      <c r="E23" s="372"/>
      <c r="F23" s="370">
        <f>(F19/F11)/3*1000</f>
        <v>33333.333333333336</v>
      </c>
      <c r="G23" s="371"/>
      <c r="H23" s="372"/>
      <c r="I23" s="370">
        <f>(I19/I11)/3*1000</f>
        <v>33333.333333333336</v>
      </c>
      <c r="J23" s="371"/>
      <c r="K23" s="372"/>
      <c r="L23" s="373">
        <f t="shared" si="0"/>
        <v>0</v>
      </c>
      <c r="M23" s="373"/>
      <c r="N23" s="374">
        <f t="shared" si="1"/>
        <v>100</v>
      </c>
      <c r="O23" s="375"/>
    </row>
    <row r="24" spans="1:15" s="80" customFormat="1" ht="33" customHeight="1">
      <c r="A24" s="369" t="s">
        <v>106</v>
      </c>
      <c r="B24" s="369"/>
      <c r="C24" s="370">
        <f>(C20/C12)/3*1000</f>
        <v>17583.333333333332</v>
      </c>
      <c r="D24" s="371"/>
      <c r="E24" s="372"/>
      <c r="F24" s="370">
        <f>(F20/F12)/3*1000</f>
        <v>20769.23076923077</v>
      </c>
      <c r="G24" s="371"/>
      <c r="H24" s="372"/>
      <c r="I24" s="370">
        <f>(I20/I12)/3*1000</f>
        <v>18476.190476190477</v>
      </c>
      <c r="J24" s="371"/>
      <c r="K24" s="372"/>
      <c r="L24" s="373">
        <f t="shared" si="0"/>
        <v>-2293.0402930402925</v>
      </c>
      <c r="M24" s="373"/>
      <c r="N24" s="374">
        <f t="shared" si="1"/>
        <v>88.959435626102305</v>
      </c>
      <c r="O24" s="375"/>
    </row>
    <row r="25" spans="1:15" s="80" customFormat="1" ht="33" customHeight="1">
      <c r="A25" s="369" t="s">
        <v>108</v>
      </c>
      <c r="B25" s="369"/>
      <c r="C25" s="370">
        <f>(C21/C13)/3*1000</f>
        <v>7522.3880597014922</v>
      </c>
      <c r="D25" s="371"/>
      <c r="E25" s="372"/>
      <c r="F25" s="370">
        <f>(F21/F13)/3*1000</f>
        <v>8130.081300813009</v>
      </c>
      <c r="G25" s="371"/>
      <c r="H25" s="372"/>
      <c r="I25" s="370">
        <f>(I21/I13)/3*1000</f>
        <v>7211.2676056338032</v>
      </c>
      <c r="J25" s="371"/>
      <c r="K25" s="372"/>
      <c r="L25" s="373">
        <f t="shared" si="0"/>
        <v>-918.81369517920575</v>
      </c>
      <c r="M25" s="373"/>
      <c r="N25" s="374">
        <f t="shared" si="1"/>
        <v>88.69859154929577</v>
      </c>
      <c r="O25" s="375"/>
    </row>
    <row r="26" spans="1:15" s="80" customFormat="1" ht="13.5" customHeight="1">
      <c r="A26" s="168"/>
      <c r="B26" s="168"/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0"/>
      <c r="O26" s="170"/>
    </row>
    <row r="27" spans="1:15" ht="20.25">
      <c r="A27" s="360" t="s">
        <v>166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</row>
    <row r="28" spans="1:15" ht="15.7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2"/>
      <c r="K28" s="172"/>
      <c r="L28" s="172"/>
      <c r="M28" s="172"/>
      <c r="N28" s="172"/>
      <c r="O28" s="172"/>
    </row>
    <row r="29" spans="1:15" ht="22.5">
      <c r="A29" s="361" t="s">
        <v>330</v>
      </c>
      <c r="B29" s="361"/>
      <c r="C29" s="361"/>
      <c r="D29" s="361"/>
      <c r="E29" s="361"/>
      <c r="F29" s="361"/>
      <c r="G29" s="361"/>
      <c r="H29" s="361"/>
      <c r="I29" s="361"/>
      <c r="J29" s="361"/>
      <c r="K29" s="105"/>
      <c r="L29" s="105"/>
      <c r="M29" s="105"/>
      <c r="N29" s="105"/>
      <c r="O29" s="105"/>
    </row>
    <row r="30" spans="1:15">
      <c r="A30" s="299"/>
      <c r="B30" s="173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1:15" ht="52.5" customHeight="1">
      <c r="A31" s="362" t="s">
        <v>331</v>
      </c>
      <c r="B31" s="363"/>
      <c r="C31" s="364"/>
      <c r="D31" s="368" t="s">
        <v>332</v>
      </c>
      <c r="E31" s="368"/>
      <c r="F31" s="368"/>
      <c r="G31" s="368" t="s">
        <v>333</v>
      </c>
      <c r="H31" s="368"/>
      <c r="I31" s="368"/>
      <c r="J31" s="368" t="s">
        <v>334</v>
      </c>
      <c r="K31" s="368"/>
      <c r="L31" s="368"/>
      <c r="M31" s="350" t="s">
        <v>335</v>
      </c>
      <c r="N31" s="351"/>
      <c r="O31" s="352"/>
    </row>
    <row r="32" spans="1:15" ht="155.25" customHeight="1">
      <c r="A32" s="365"/>
      <c r="B32" s="366"/>
      <c r="C32" s="367"/>
      <c r="D32" s="300" t="s">
        <v>336</v>
      </c>
      <c r="E32" s="300" t="s">
        <v>337</v>
      </c>
      <c r="F32" s="300" t="s">
        <v>338</v>
      </c>
      <c r="G32" s="300" t="s">
        <v>336</v>
      </c>
      <c r="H32" s="300" t="s">
        <v>337</v>
      </c>
      <c r="I32" s="300" t="s">
        <v>338</v>
      </c>
      <c r="J32" s="300" t="s">
        <v>336</v>
      </c>
      <c r="K32" s="300" t="s">
        <v>337</v>
      </c>
      <c r="L32" s="300" t="s">
        <v>338</v>
      </c>
      <c r="M32" s="301" t="s">
        <v>339</v>
      </c>
      <c r="N32" s="301" t="s">
        <v>340</v>
      </c>
      <c r="O32" s="301" t="s">
        <v>341</v>
      </c>
    </row>
    <row r="33" spans="1:15" ht="25.5" customHeight="1">
      <c r="A33" s="350">
        <v>1</v>
      </c>
      <c r="B33" s="351"/>
      <c r="C33" s="352"/>
      <c r="D33" s="300">
        <v>2</v>
      </c>
      <c r="E33" s="300">
        <v>3</v>
      </c>
      <c r="F33" s="300">
        <v>4</v>
      </c>
      <c r="G33" s="300">
        <v>5</v>
      </c>
      <c r="H33" s="302">
        <v>6</v>
      </c>
      <c r="I33" s="302">
        <v>7</v>
      </c>
      <c r="J33" s="302">
        <v>8</v>
      </c>
      <c r="K33" s="302">
        <v>9</v>
      </c>
      <c r="L33" s="302">
        <v>10</v>
      </c>
      <c r="M33" s="302">
        <v>11</v>
      </c>
      <c r="N33" s="302">
        <v>12</v>
      </c>
      <c r="O33" s="302">
        <v>13</v>
      </c>
    </row>
    <row r="34" spans="1:15" ht="25.5" customHeight="1">
      <c r="A34" s="353" t="s">
        <v>342</v>
      </c>
      <c r="B34" s="354"/>
      <c r="C34" s="355"/>
      <c r="D34" s="300">
        <v>9017</v>
      </c>
      <c r="E34" s="300">
        <v>80160</v>
      </c>
      <c r="F34" s="300">
        <v>112</v>
      </c>
      <c r="G34" s="300">
        <v>7937</v>
      </c>
      <c r="H34" s="302">
        <v>75500</v>
      </c>
      <c r="I34" s="302">
        <v>105</v>
      </c>
      <c r="J34" s="303">
        <f t="shared" ref="J34:L37" si="2">G34-D34</f>
        <v>-1080</v>
      </c>
      <c r="K34" s="303">
        <f t="shared" si="2"/>
        <v>-4660</v>
      </c>
      <c r="L34" s="304">
        <f t="shared" si="2"/>
        <v>-7</v>
      </c>
      <c r="M34" s="305">
        <f t="shared" ref="M34:O37" si="3">(G34/D34)*100</f>
        <v>88.022623932571804</v>
      </c>
      <c r="N34" s="303">
        <f t="shared" si="3"/>
        <v>94.186626746506988</v>
      </c>
      <c r="O34" s="304">
        <f t="shared" si="3"/>
        <v>93.75</v>
      </c>
    </row>
    <row r="35" spans="1:15" ht="39" customHeight="1">
      <c r="A35" s="353" t="s">
        <v>343</v>
      </c>
      <c r="B35" s="354"/>
      <c r="C35" s="355"/>
      <c r="D35" s="300">
        <v>875</v>
      </c>
      <c r="E35" s="300">
        <v>14250</v>
      </c>
      <c r="F35" s="300">
        <v>61</v>
      </c>
      <c r="G35" s="300">
        <v>869</v>
      </c>
      <c r="H35" s="302">
        <v>8763</v>
      </c>
      <c r="I35" s="302">
        <v>99</v>
      </c>
      <c r="J35" s="303">
        <f t="shared" si="2"/>
        <v>-6</v>
      </c>
      <c r="K35" s="303">
        <f t="shared" si="2"/>
        <v>-5487</v>
      </c>
      <c r="L35" s="304">
        <f t="shared" si="2"/>
        <v>38</v>
      </c>
      <c r="M35" s="305">
        <f t="shared" si="3"/>
        <v>99.314285714285717</v>
      </c>
      <c r="N35" s="303">
        <f t="shared" si="3"/>
        <v>61.494736842105269</v>
      </c>
      <c r="O35" s="304">
        <f t="shared" si="3"/>
        <v>162.29508196721312</v>
      </c>
    </row>
    <row r="36" spans="1:15" ht="36" customHeight="1">
      <c r="A36" s="353" t="s">
        <v>344</v>
      </c>
      <c r="B36" s="354"/>
      <c r="C36" s="355"/>
      <c r="D36" s="300">
        <v>210</v>
      </c>
      <c r="E36" s="300">
        <v>1750</v>
      </c>
      <c r="F36" s="300">
        <v>120</v>
      </c>
      <c r="G36" s="300">
        <v>212</v>
      </c>
      <c r="H36" s="302">
        <v>1760</v>
      </c>
      <c r="I36" s="302">
        <v>120</v>
      </c>
      <c r="J36" s="303">
        <f t="shared" si="2"/>
        <v>2</v>
      </c>
      <c r="K36" s="303">
        <f t="shared" si="2"/>
        <v>10</v>
      </c>
      <c r="L36" s="304">
        <f t="shared" si="2"/>
        <v>0</v>
      </c>
      <c r="M36" s="305">
        <f t="shared" si="3"/>
        <v>100.95238095238095</v>
      </c>
      <c r="N36" s="303">
        <f t="shared" si="3"/>
        <v>100.57142857142858</v>
      </c>
      <c r="O36" s="304">
        <f t="shared" si="3"/>
        <v>100</v>
      </c>
    </row>
    <row r="37" spans="1:15" ht="33" customHeight="1">
      <c r="A37" s="356" t="s">
        <v>34</v>
      </c>
      <c r="B37" s="357"/>
      <c r="C37" s="358"/>
      <c r="D37" s="306">
        <f>SUM(D34:D36)</f>
        <v>10102</v>
      </c>
      <c r="E37" s="306"/>
      <c r="F37" s="307"/>
      <c r="G37" s="306">
        <f>SUM(G34:G36)</f>
        <v>9018</v>
      </c>
      <c r="H37" s="306"/>
      <c r="I37" s="307"/>
      <c r="J37" s="303">
        <f t="shared" si="2"/>
        <v>-1084</v>
      </c>
      <c r="K37" s="303">
        <f t="shared" si="2"/>
        <v>0</v>
      </c>
      <c r="L37" s="304">
        <f t="shared" si="2"/>
        <v>0</v>
      </c>
      <c r="M37" s="305">
        <f t="shared" si="3"/>
        <v>89.26945159374381</v>
      </c>
      <c r="N37" s="308" t="e">
        <f t="shared" si="3"/>
        <v>#DIV/0!</v>
      </c>
      <c r="O37" s="309" t="e">
        <f t="shared" si="3"/>
        <v>#DIV/0!</v>
      </c>
    </row>
    <row r="38" spans="1:15">
      <c r="A38" s="105"/>
      <c r="B38" s="173"/>
      <c r="C38" s="174"/>
      <c r="D38" s="174"/>
      <c r="E38" s="174"/>
      <c r="F38" s="105"/>
      <c r="G38" s="105"/>
      <c r="H38" s="105"/>
      <c r="I38" s="105"/>
      <c r="J38" s="105"/>
      <c r="K38" s="105"/>
      <c r="L38" s="105"/>
      <c r="M38" s="105"/>
      <c r="N38" s="105"/>
      <c r="O38" s="105"/>
    </row>
    <row r="39" spans="1:15">
      <c r="A39" s="105"/>
      <c r="B39" s="173"/>
      <c r="C39" s="174"/>
      <c r="D39" s="174"/>
      <c r="E39" s="174"/>
      <c r="F39" s="105"/>
      <c r="G39" s="105"/>
      <c r="H39" s="105"/>
      <c r="I39" s="105"/>
      <c r="J39" s="105"/>
      <c r="K39" s="105"/>
      <c r="L39" s="105"/>
      <c r="M39" s="105"/>
      <c r="N39" s="105"/>
      <c r="O39" s="105"/>
    </row>
    <row r="40" spans="1:15">
      <c r="A40" s="297"/>
      <c r="B40" s="173"/>
      <c r="C40" s="174"/>
      <c r="D40" s="174"/>
      <c r="E40" s="174"/>
      <c r="F40" s="105"/>
      <c r="G40" s="105"/>
      <c r="H40" s="105"/>
      <c r="I40" s="105"/>
      <c r="J40" s="105"/>
      <c r="K40" s="105"/>
      <c r="L40" s="105"/>
      <c r="M40" s="105"/>
      <c r="N40" s="105"/>
      <c r="O40" s="105"/>
    </row>
    <row r="41" spans="1:15">
      <c r="A41" s="176"/>
      <c r="B41" s="173"/>
      <c r="C41" s="174"/>
      <c r="D41" s="174"/>
      <c r="E41" s="174"/>
      <c r="F41" s="176"/>
      <c r="G41" s="176"/>
      <c r="H41" s="105"/>
      <c r="I41" s="105"/>
      <c r="J41" s="105"/>
      <c r="K41" s="105"/>
      <c r="L41" s="312"/>
      <c r="M41" s="359"/>
      <c r="N41" s="359"/>
      <c r="O41" s="359"/>
    </row>
    <row r="42" spans="1:15">
      <c r="A42" s="105"/>
      <c r="B42" s="173"/>
      <c r="C42" s="174"/>
      <c r="D42" s="174"/>
      <c r="E42" s="174"/>
      <c r="F42" s="105"/>
      <c r="G42" s="105"/>
      <c r="H42" s="105"/>
      <c r="I42" s="105"/>
      <c r="J42" s="105"/>
      <c r="K42" s="105"/>
      <c r="L42" s="105"/>
      <c r="M42" s="105"/>
      <c r="N42" s="105"/>
      <c r="O42" s="105"/>
    </row>
    <row r="43" spans="1:15">
      <c r="A43" s="105"/>
      <c r="B43" s="173"/>
      <c r="C43" s="174"/>
      <c r="D43" s="174"/>
      <c r="E43" s="174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5">
      <c r="A44" s="105"/>
      <c r="B44" s="173"/>
      <c r="C44" s="174"/>
      <c r="D44" s="174"/>
      <c r="E44" s="174"/>
      <c r="F44" s="105"/>
      <c r="G44" s="105"/>
      <c r="H44" s="105"/>
      <c r="I44" s="105"/>
      <c r="J44" s="105"/>
      <c r="K44" s="105"/>
      <c r="L44" s="105"/>
      <c r="M44" s="105"/>
      <c r="N44" s="105"/>
      <c r="O44" s="105"/>
    </row>
    <row r="45" spans="1:15">
      <c r="A45" s="105"/>
      <c r="B45" s="173"/>
      <c r="C45" s="174"/>
      <c r="D45" s="174"/>
      <c r="E45" s="174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5">
      <c r="A46" s="105"/>
      <c r="B46" s="173"/>
      <c r="C46" s="174"/>
      <c r="D46" s="174"/>
      <c r="E46" s="174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>
      <c r="A47" s="105"/>
      <c r="B47" s="173"/>
      <c r="C47" s="174"/>
      <c r="D47" s="174"/>
      <c r="E47" s="174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>
      <c r="C48" s="177"/>
      <c r="D48" s="177"/>
      <c r="E48" s="177"/>
    </row>
    <row r="49" spans="3:5" s="298" customFormat="1">
      <c r="C49" s="177"/>
      <c r="D49" s="177"/>
      <c r="E49" s="177"/>
    </row>
    <row r="50" spans="3:5" s="298" customFormat="1">
      <c r="C50" s="177"/>
      <c r="D50" s="177"/>
      <c r="E50" s="177"/>
    </row>
    <row r="51" spans="3:5" s="298" customFormat="1">
      <c r="C51" s="177"/>
      <c r="D51" s="177"/>
      <c r="E51" s="177"/>
    </row>
  </sheetData>
  <mergeCells count="127">
    <mergeCell ref="A2:O2"/>
    <mergeCell ref="A3:O3"/>
    <mergeCell ref="A4:O4"/>
    <mergeCell ref="A5:O5"/>
    <mergeCell ref="A6:O6"/>
    <mergeCell ref="A7:O7"/>
    <mergeCell ref="A9:B9"/>
    <mergeCell ref="C9:E9"/>
    <mergeCell ref="F9:H9"/>
    <mergeCell ref="I9:K9"/>
    <mergeCell ref="L9:M9"/>
    <mergeCell ref="N9:O9"/>
    <mergeCell ref="A8:B8"/>
    <mergeCell ref="C8:E8"/>
    <mergeCell ref="F8:H8"/>
    <mergeCell ref="I8:K8"/>
    <mergeCell ref="L8:M8"/>
    <mergeCell ref="N8:O8"/>
    <mergeCell ref="A11:B11"/>
    <mergeCell ref="C11:E11"/>
    <mergeCell ref="F11:H11"/>
    <mergeCell ref="I11:K11"/>
    <mergeCell ref="L11:M11"/>
    <mergeCell ref="N11:O11"/>
    <mergeCell ref="A10:B10"/>
    <mergeCell ref="C10:E10"/>
    <mergeCell ref="F10:H10"/>
    <mergeCell ref="I10:K10"/>
    <mergeCell ref="L10:M10"/>
    <mergeCell ref="N10:O10"/>
    <mergeCell ref="A13:B13"/>
    <mergeCell ref="C13:E13"/>
    <mergeCell ref="F13:H13"/>
    <mergeCell ref="I13:K13"/>
    <mergeCell ref="L13:M13"/>
    <mergeCell ref="N13:O13"/>
    <mergeCell ref="A12:B12"/>
    <mergeCell ref="C12:E12"/>
    <mergeCell ref="F12:H12"/>
    <mergeCell ref="I12:K12"/>
    <mergeCell ref="L12:M12"/>
    <mergeCell ref="N12:O12"/>
    <mergeCell ref="A15:B15"/>
    <mergeCell ref="C15:E15"/>
    <mergeCell ref="F15:H15"/>
    <mergeCell ref="I15:K15"/>
    <mergeCell ref="L15:M15"/>
    <mergeCell ref="N15:O15"/>
    <mergeCell ref="A14:B14"/>
    <mergeCell ref="C14:E14"/>
    <mergeCell ref="F14:H14"/>
    <mergeCell ref="I14:K14"/>
    <mergeCell ref="L14:M14"/>
    <mergeCell ref="N14:O14"/>
    <mergeCell ref="A17:B17"/>
    <mergeCell ref="C17:E17"/>
    <mergeCell ref="F17:H17"/>
    <mergeCell ref="I17:K17"/>
    <mergeCell ref="L17:M17"/>
    <mergeCell ref="N17:O17"/>
    <mergeCell ref="A16:B16"/>
    <mergeCell ref="C16:E16"/>
    <mergeCell ref="F16:H16"/>
    <mergeCell ref="I16:K16"/>
    <mergeCell ref="L16:M16"/>
    <mergeCell ref="N16:O16"/>
    <mergeCell ref="A19:B19"/>
    <mergeCell ref="C19:E19"/>
    <mergeCell ref="F19:H19"/>
    <mergeCell ref="I19:K19"/>
    <mergeCell ref="L19:M19"/>
    <mergeCell ref="N19:O19"/>
    <mergeCell ref="A18:B18"/>
    <mergeCell ref="C18:E18"/>
    <mergeCell ref="F18:H18"/>
    <mergeCell ref="I18:K18"/>
    <mergeCell ref="L18:M18"/>
    <mergeCell ref="N18:O18"/>
    <mergeCell ref="A21:B21"/>
    <mergeCell ref="C21:E21"/>
    <mergeCell ref="F21:H21"/>
    <mergeCell ref="I21:K21"/>
    <mergeCell ref="L21:M21"/>
    <mergeCell ref="N21:O21"/>
    <mergeCell ref="A20:B20"/>
    <mergeCell ref="C20:E20"/>
    <mergeCell ref="F20:H20"/>
    <mergeCell ref="I20:K20"/>
    <mergeCell ref="L20:M20"/>
    <mergeCell ref="N20:O20"/>
    <mergeCell ref="A23:B23"/>
    <mergeCell ref="C23:E23"/>
    <mergeCell ref="F23:H23"/>
    <mergeCell ref="I23:K23"/>
    <mergeCell ref="L23:M23"/>
    <mergeCell ref="N23:O23"/>
    <mergeCell ref="A22:B22"/>
    <mergeCell ref="C22:E22"/>
    <mergeCell ref="F22:H22"/>
    <mergeCell ref="I22:K22"/>
    <mergeCell ref="L22:M22"/>
    <mergeCell ref="N22:O22"/>
    <mergeCell ref="A25:B25"/>
    <mergeCell ref="C25:E25"/>
    <mergeCell ref="F25:H25"/>
    <mergeCell ref="I25:K25"/>
    <mergeCell ref="L25:M25"/>
    <mergeCell ref="N25:O25"/>
    <mergeCell ref="A24:B24"/>
    <mergeCell ref="C24:E24"/>
    <mergeCell ref="F24:H24"/>
    <mergeCell ref="I24:K24"/>
    <mergeCell ref="L24:M24"/>
    <mergeCell ref="N24:O24"/>
    <mergeCell ref="A33:C33"/>
    <mergeCell ref="A34:C34"/>
    <mergeCell ref="A35:C35"/>
    <mergeCell ref="A36:C36"/>
    <mergeCell ref="A37:C37"/>
    <mergeCell ref="L41:O41"/>
    <mergeCell ref="A27:O27"/>
    <mergeCell ref="A29:J29"/>
    <mergeCell ref="A31:C32"/>
    <mergeCell ref="D31:F31"/>
    <mergeCell ref="G31:I31"/>
    <mergeCell ref="J31:L31"/>
    <mergeCell ref="M31:O31"/>
  </mergeCells>
  <pageMargins left="0.23622047244094491" right="0.15748031496062992" top="0.19685039370078741" bottom="0.19685039370078741" header="0.31496062992125984" footer="0.15748031496062992"/>
  <pageSetup paperSize="9" scale="52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57"/>
  <sheetViews>
    <sheetView view="pageBreakPreview" topLeftCell="D23" zoomScale="60" zoomScaleNormal="50" workbookViewId="0">
      <selection activeCell="AF17" sqref="AF17"/>
    </sheetView>
  </sheetViews>
  <sheetFormatPr defaultRowHeight="18.75"/>
  <cols>
    <col min="1" max="2" width="4.42578125" style="95" customWidth="1"/>
    <col min="3" max="3" width="28.7109375" style="95" customWidth="1"/>
    <col min="4" max="6" width="8.42578125" style="95" customWidth="1"/>
    <col min="7" max="9" width="11.28515625" style="95" customWidth="1"/>
    <col min="10" max="10" width="8.7109375" style="95" customWidth="1"/>
    <col min="11" max="11" width="10.140625" style="95" customWidth="1"/>
    <col min="12" max="12" width="9" style="95" customWidth="1"/>
    <col min="13" max="13" width="12.28515625" style="95" customWidth="1"/>
    <col min="14" max="14" width="12.5703125" style="95" customWidth="1"/>
    <col min="15" max="15" width="14.5703125" style="95" customWidth="1"/>
    <col min="16" max="16" width="14" style="95" customWidth="1"/>
    <col min="17" max="17" width="12.5703125" style="95" customWidth="1"/>
    <col min="18" max="18" width="12.28515625" style="95" customWidth="1"/>
    <col min="19" max="19" width="14.5703125" style="95" customWidth="1"/>
    <col min="20" max="20" width="14" style="95" customWidth="1"/>
    <col min="21" max="21" width="12.5703125" style="95" customWidth="1"/>
    <col min="22" max="22" width="12.28515625" style="95" customWidth="1"/>
    <col min="23" max="23" width="14.85546875" style="95" customWidth="1"/>
    <col min="24" max="24" width="14" style="95" customWidth="1"/>
    <col min="25" max="25" width="12.5703125" style="95" customWidth="1"/>
    <col min="26" max="26" width="12.28515625" style="95" customWidth="1"/>
    <col min="27" max="27" width="14.5703125" style="95" customWidth="1"/>
    <col min="28" max="28" width="13.7109375" style="95" customWidth="1"/>
    <col min="29" max="29" width="12.28515625" style="95" customWidth="1"/>
    <col min="30" max="31" width="14.5703125" style="95" customWidth="1"/>
    <col min="32" max="32" width="14" style="95" customWidth="1"/>
    <col min="33" max="16384" width="9.140625" style="95"/>
  </cols>
  <sheetData>
    <row r="1" spans="1:32" s="105" customFormat="1" ht="20.25" hidden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2"/>
      <c r="R1" s="179"/>
      <c r="S1" s="179"/>
      <c r="T1" s="179"/>
      <c r="U1" s="179"/>
      <c r="V1" s="179"/>
      <c r="W1" s="172"/>
      <c r="X1" s="172"/>
      <c r="Y1" s="172"/>
      <c r="Z1" s="172"/>
      <c r="AA1" s="172"/>
      <c r="AB1" s="172"/>
      <c r="AC1" s="172"/>
      <c r="AD1" s="172"/>
      <c r="AE1" s="172"/>
      <c r="AF1" s="179"/>
    </row>
    <row r="2" spans="1:32" s="105" customFormat="1" ht="42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2"/>
      <c r="R2" s="179"/>
      <c r="S2" s="179"/>
      <c r="T2" s="179"/>
      <c r="U2" s="179"/>
      <c r="V2" s="179"/>
      <c r="W2" s="172"/>
      <c r="X2" s="172"/>
      <c r="Y2" s="172"/>
      <c r="Z2" s="172"/>
      <c r="AA2" s="172"/>
      <c r="AB2" s="172"/>
      <c r="AC2" s="172"/>
      <c r="AD2" s="172"/>
      <c r="AE2" s="172"/>
      <c r="AF2" s="179"/>
    </row>
    <row r="3" spans="1:32" s="181" customFormat="1" ht="32.25" customHeight="1">
      <c r="A3" s="180"/>
      <c r="B3" s="180"/>
      <c r="C3" s="180" t="s">
        <v>242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</row>
    <row r="4" spans="1:32" s="105" customFormat="1" ht="37.5" customHeight="1">
      <c r="A4" s="182"/>
      <c r="B4" s="182"/>
      <c r="C4" s="182"/>
      <c r="D4" s="182"/>
      <c r="E4" s="182"/>
      <c r="F4" s="182"/>
      <c r="G4" s="182"/>
      <c r="H4" s="182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2"/>
      <c r="X4" s="172"/>
      <c r="Y4" s="172"/>
      <c r="Z4" s="439"/>
      <c r="AA4" s="439"/>
      <c r="AB4" s="439"/>
      <c r="AC4" s="172"/>
      <c r="AD4" s="439" t="s">
        <v>167</v>
      </c>
      <c r="AE4" s="439"/>
      <c r="AF4" s="439"/>
    </row>
    <row r="5" spans="1:32" s="105" customFormat="1" ht="38.25" customHeight="1">
      <c r="A5" s="435" t="s">
        <v>32</v>
      </c>
      <c r="B5" s="400" t="s">
        <v>95</v>
      </c>
      <c r="C5" s="401"/>
      <c r="D5" s="401"/>
      <c r="E5" s="401"/>
      <c r="F5" s="401"/>
      <c r="G5" s="401"/>
      <c r="H5" s="401"/>
      <c r="I5" s="401"/>
      <c r="J5" s="401"/>
      <c r="K5" s="401"/>
      <c r="L5" s="402"/>
      <c r="M5" s="410" t="s">
        <v>33</v>
      </c>
      <c r="N5" s="411"/>
      <c r="O5" s="411"/>
      <c r="P5" s="412"/>
      <c r="Q5" s="410" t="s">
        <v>52</v>
      </c>
      <c r="R5" s="411"/>
      <c r="S5" s="411"/>
      <c r="T5" s="412"/>
      <c r="U5" s="410" t="s">
        <v>116</v>
      </c>
      <c r="V5" s="411"/>
      <c r="W5" s="411"/>
      <c r="X5" s="412"/>
      <c r="Y5" s="410" t="s">
        <v>68</v>
      </c>
      <c r="Z5" s="411"/>
      <c r="AA5" s="411"/>
      <c r="AB5" s="412"/>
      <c r="AC5" s="410" t="s">
        <v>34</v>
      </c>
      <c r="AD5" s="411"/>
      <c r="AE5" s="411"/>
      <c r="AF5" s="412"/>
    </row>
    <row r="6" spans="1:32" s="105" customFormat="1" ht="34.5" customHeight="1">
      <c r="A6" s="436"/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5"/>
      <c r="M6" s="398" t="s">
        <v>93</v>
      </c>
      <c r="N6" s="398" t="s">
        <v>94</v>
      </c>
      <c r="O6" s="398" t="s">
        <v>101</v>
      </c>
      <c r="P6" s="398" t="s">
        <v>102</v>
      </c>
      <c r="Q6" s="398" t="s">
        <v>93</v>
      </c>
      <c r="R6" s="398" t="s">
        <v>94</v>
      </c>
      <c r="S6" s="398" t="s">
        <v>101</v>
      </c>
      <c r="T6" s="398" t="s">
        <v>102</v>
      </c>
      <c r="U6" s="398" t="s">
        <v>93</v>
      </c>
      <c r="V6" s="398" t="s">
        <v>94</v>
      </c>
      <c r="W6" s="398" t="s">
        <v>101</v>
      </c>
      <c r="X6" s="398" t="s">
        <v>102</v>
      </c>
      <c r="Y6" s="398" t="s">
        <v>93</v>
      </c>
      <c r="Z6" s="398" t="s">
        <v>94</v>
      </c>
      <c r="AA6" s="398" t="s">
        <v>101</v>
      </c>
      <c r="AB6" s="398" t="s">
        <v>102</v>
      </c>
      <c r="AC6" s="398" t="s">
        <v>93</v>
      </c>
      <c r="AD6" s="398" t="s">
        <v>94</v>
      </c>
      <c r="AE6" s="398" t="s">
        <v>101</v>
      </c>
      <c r="AF6" s="398" t="s">
        <v>102</v>
      </c>
    </row>
    <row r="7" spans="1:32" s="105" customFormat="1" ht="24.95" customHeight="1">
      <c r="A7" s="437"/>
      <c r="B7" s="406"/>
      <c r="C7" s="407"/>
      <c r="D7" s="407"/>
      <c r="E7" s="407"/>
      <c r="F7" s="407"/>
      <c r="G7" s="407"/>
      <c r="H7" s="407"/>
      <c r="I7" s="407"/>
      <c r="J7" s="407"/>
      <c r="K7" s="407"/>
      <c r="L7" s="408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</row>
    <row r="8" spans="1:32" s="105" customFormat="1" ht="33.75" customHeight="1">
      <c r="A8" s="184">
        <v>1</v>
      </c>
      <c r="B8" s="431">
        <v>2</v>
      </c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185">
        <v>3</v>
      </c>
      <c r="N8" s="185">
        <v>4</v>
      </c>
      <c r="O8" s="185">
        <v>5</v>
      </c>
      <c r="P8" s="185">
        <v>6</v>
      </c>
      <c r="Q8" s="185">
        <v>7</v>
      </c>
      <c r="R8" s="185">
        <v>8</v>
      </c>
      <c r="S8" s="185">
        <v>9</v>
      </c>
      <c r="T8" s="185">
        <v>10</v>
      </c>
      <c r="U8" s="185">
        <v>11</v>
      </c>
      <c r="V8" s="185">
        <v>12</v>
      </c>
      <c r="W8" s="185">
        <v>13</v>
      </c>
      <c r="X8" s="185">
        <v>14</v>
      </c>
      <c r="Y8" s="185">
        <v>15</v>
      </c>
      <c r="Z8" s="185">
        <v>16</v>
      </c>
      <c r="AA8" s="185">
        <v>17</v>
      </c>
      <c r="AB8" s="185">
        <v>18</v>
      </c>
      <c r="AC8" s="185">
        <v>19</v>
      </c>
      <c r="AD8" s="185">
        <v>20</v>
      </c>
      <c r="AE8" s="185">
        <v>21</v>
      </c>
      <c r="AF8" s="185">
        <v>22</v>
      </c>
    </row>
    <row r="9" spans="1:32" s="105" customFormat="1" ht="42" customHeight="1">
      <c r="A9" s="186">
        <v>1</v>
      </c>
      <c r="B9" s="416" t="s">
        <v>248</v>
      </c>
      <c r="C9" s="417"/>
      <c r="D9" s="417"/>
      <c r="E9" s="417"/>
      <c r="F9" s="417"/>
      <c r="G9" s="417"/>
      <c r="H9" s="417"/>
      <c r="I9" s="417"/>
      <c r="J9" s="417"/>
      <c r="K9" s="417"/>
      <c r="L9" s="418"/>
      <c r="M9" s="167">
        <v>0</v>
      </c>
      <c r="N9" s="167">
        <v>0</v>
      </c>
      <c r="O9" s="167">
        <f>N9-M9</f>
        <v>0</v>
      </c>
      <c r="P9" s="292" t="e">
        <f>N9/M9*100</f>
        <v>#DIV/0!</v>
      </c>
      <c r="Q9" s="167">
        <v>0</v>
      </c>
      <c r="R9" s="167">
        <v>0</v>
      </c>
      <c r="S9" s="167">
        <f>R9-Q9</f>
        <v>0</v>
      </c>
      <c r="T9" s="292" t="e">
        <f>R9/Q9*100</f>
        <v>#DIV/0!</v>
      </c>
      <c r="U9" s="166">
        <f>SUM(U10:U13)</f>
        <v>250</v>
      </c>
      <c r="V9" s="166">
        <f>SUM(V10:V13)</f>
        <v>15</v>
      </c>
      <c r="W9" s="167">
        <f>V9-U9</f>
        <v>-235</v>
      </c>
      <c r="X9" s="264">
        <f>V9/U9*100</f>
        <v>6</v>
      </c>
      <c r="Y9" s="167">
        <v>0</v>
      </c>
      <c r="Z9" s="167">
        <v>0</v>
      </c>
      <c r="AA9" s="167">
        <f>Z9-Y9</f>
        <v>0</v>
      </c>
      <c r="AB9" s="292" t="e">
        <f>Z9/Y9*100</f>
        <v>#DIV/0!</v>
      </c>
      <c r="AC9" s="166">
        <f t="shared" ref="AC9:AD18" si="0">SUM(M9,Q9,U9,Y9)</f>
        <v>250</v>
      </c>
      <c r="AD9" s="166">
        <f t="shared" si="0"/>
        <v>15</v>
      </c>
      <c r="AE9" s="167">
        <f>AD9-AC9</f>
        <v>-235</v>
      </c>
      <c r="AF9" s="264">
        <f>AD9/AC9*100</f>
        <v>6</v>
      </c>
    </row>
    <row r="10" spans="1:32" s="105" customFormat="1" ht="42" customHeight="1">
      <c r="A10" s="187"/>
      <c r="B10" s="449" t="s">
        <v>252</v>
      </c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167">
        <v>0</v>
      </c>
      <c r="N10" s="167">
        <v>0</v>
      </c>
      <c r="O10" s="167"/>
      <c r="P10" s="292"/>
      <c r="Q10" s="167">
        <v>0</v>
      </c>
      <c r="R10" s="167">
        <v>0</v>
      </c>
      <c r="S10" s="167"/>
      <c r="T10" s="292"/>
      <c r="U10" s="167">
        <v>150</v>
      </c>
      <c r="V10" s="167"/>
      <c r="W10" s="167"/>
      <c r="X10" s="264"/>
      <c r="Y10" s="167">
        <v>0</v>
      </c>
      <c r="Z10" s="167">
        <v>0</v>
      </c>
      <c r="AA10" s="167"/>
      <c r="AB10" s="292"/>
      <c r="AC10" s="167">
        <f t="shared" si="0"/>
        <v>150</v>
      </c>
      <c r="AD10" s="167">
        <f t="shared" si="0"/>
        <v>0</v>
      </c>
      <c r="AE10" s="167"/>
      <c r="AF10" s="264"/>
    </row>
    <row r="11" spans="1:32" s="105" customFormat="1" ht="42" customHeight="1">
      <c r="A11" s="187"/>
      <c r="B11" s="449" t="s">
        <v>249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167">
        <v>0</v>
      </c>
      <c r="N11" s="167">
        <v>0</v>
      </c>
      <c r="O11" s="167"/>
      <c r="P11" s="292"/>
      <c r="Q11" s="167">
        <v>0</v>
      </c>
      <c r="R11" s="167">
        <v>0</v>
      </c>
      <c r="S11" s="167"/>
      <c r="T11" s="292"/>
      <c r="U11" s="167">
        <v>100</v>
      </c>
      <c r="V11" s="167"/>
      <c r="W11" s="167"/>
      <c r="X11" s="264"/>
      <c r="Y11" s="167">
        <v>0</v>
      </c>
      <c r="Z11" s="167">
        <v>0</v>
      </c>
      <c r="AA11" s="167"/>
      <c r="AB11" s="292"/>
      <c r="AC11" s="167">
        <f t="shared" si="0"/>
        <v>100</v>
      </c>
      <c r="AD11" s="167">
        <f t="shared" si="0"/>
        <v>0</v>
      </c>
      <c r="AE11" s="167"/>
      <c r="AF11" s="264"/>
    </row>
    <row r="12" spans="1:32" s="105" customFormat="1" ht="42" customHeight="1">
      <c r="A12" s="263"/>
      <c r="B12" s="444" t="s">
        <v>253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6"/>
      <c r="M12" s="167">
        <v>0</v>
      </c>
      <c r="N12" s="167">
        <v>0</v>
      </c>
      <c r="O12" s="167"/>
      <c r="P12" s="292"/>
      <c r="Q12" s="167">
        <v>0</v>
      </c>
      <c r="R12" s="167">
        <v>0</v>
      </c>
      <c r="S12" s="167"/>
      <c r="T12" s="292"/>
      <c r="U12" s="167">
        <v>0</v>
      </c>
      <c r="V12" s="167">
        <v>8</v>
      </c>
      <c r="W12" s="167"/>
      <c r="X12" s="264"/>
      <c r="Y12" s="167">
        <v>0</v>
      </c>
      <c r="Z12" s="167">
        <v>0</v>
      </c>
      <c r="AA12" s="167"/>
      <c r="AB12" s="292"/>
      <c r="AC12" s="167">
        <f t="shared" si="0"/>
        <v>0</v>
      </c>
      <c r="AD12" s="167">
        <f t="shared" si="0"/>
        <v>8</v>
      </c>
      <c r="AE12" s="167"/>
      <c r="AF12" s="264"/>
    </row>
    <row r="13" spans="1:32" s="105" customFormat="1" ht="45.75" customHeight="1">
      <c r="A13" s="186"/>
      <c r="B13" s="444" t="s">
        <v>254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6"/>
      <c r="M13" s="167">
        <v>0</v>
      </c>
      <c r="N13" s="167">
        <v>0</v>
      </c>
      <c r="O13" s="167">
        <f>N13-M13</f>
        <v>0</v>
      </c>
      <c r="P13" s="292" t="e">
        <f>N13/M13*100</f>
        <v>#DIV/0!</v>
      </c>
      <c r="Q13" s="167">
        <v>0</v>
      </c>
      <c r="R13" s="167">
        <v>0</v>
      </c>
      <c r="S13" s="167">
        <f>R13-Q13</f>
        <v>0</v>
      </c>
      <c r="T13" s="292" t="e">
        <f>R13/Q13*100</f>
        <v>#DIV/0!</v>
      </c>
      <c r="U13" s="167">
        <v>0</v>
      </c>
      <c r="V13" s="167">
        <v>7</v>
      </c>
      <c r="W13" s="167">
        <f>V13-U13</f>
        <v>7</v>
      </c>
      <c r="X13" s="292" t="e">
        <f>V13/U13*100</f>
        <v>#DIV/0!</v>
      </c>
      <c r="Y13" s="167">
        <v>0</v>
      </c>
      <c r="Z13" s="167">
        <v>0</v>
      </c>
      <c r="AA13" s="167">
        <f>Z13-Y13</f>
        <v>0</v>
      </c>
      <c r="AB13" s="292" t="e">
        <f>Z13/Y13*100</f>
        <v>#DIV/0!</v>
      </c>
      <c r="AC13" s="167">
        <f t="shared" si="0"/>
        <v>0</v>
      </c>
      <c r="AD13" s="167">
        <f t="shared" si="0"/>
        <v>7</v>
      </c>
      <c r="AE13" s="167">
        <f>AD13-AC13</f>
        <v>7</v>
      </c>
      <c r="AF13" s="292" t="e">
        <f>AD13/AC13*100</f>
        <v>#DIV/0!</v>
      </c>
    </row>
    <row r="14" spans="1:32" s="105" customFormat="1" ht="43.5" customHeight="1">
      <c r="A14" s="263">
        <v>2</v>
      </c>
      <c r="B14" s="424" t="s">
        <v>250</v>
      </c>
      <c r="C14" s="447"/>
      <c r="D14" s="447"/>
      <c r="E14" s="447"/>
      <c r="F14" s="447"/>
      <c r="G14" s="447"/>
      <c r="H14" s="447"/>
      <c r="I14" s="447"/>
      <c r="J14" s="447"/>
      <c r="K14" s="447"/>
      <c r="L14" s="448"/>
      <c r="M14" s="167">
        <v>0</v>
      </c>
      <c r="N14" s="167">
        <v>0</v>
      </c>
      <c r="O14" s="167">
        <f>N14-M14</f>
        <v>0</v>
      </c>
      <c r="P14" s="292" t="e">
        <f>N14/M14*100</f>
        <v>#DIV/0!</v>
      </c>
      <c r="Q14" s="167">
        <v>0</v>
      </c>
      <c r="R14" s="167">
        <v>0</v>
      </c>
      <c r="S14" s="167">
        <f>R14-Q14</f>
        <v>0</v>
      </c>
      <c r="T14" s="292" t="e">
        <f>R14/Q14*100</f>
        <v>#DIV/0!</v>
      </c>
      <c r="U14" s="166">
        <v>30</v>
      </c>
      <c r="V14" s="166">
        <v>18</v>
      </c>
      <c r="W14" s="167">
        <f>V14-U14</f>
        <v>-12</v>
      </c>
      <c r="X14" s="264">
        <f>V14/U14*100</f>
        <v>60</v>
      </c>
      <c r="Y14" s="167">
        <v>0</v>
      </c>
      <c r="Z14" s="167">
        <v>0</v>
      </c>
      <c r="AA14" s="167">
        <f>Z14-Y14</f>
        <v>0</v>
      </c>
      <c r="AB14" s="292" t="e">
        <f>Z14/Y14*100</f>
        <v>#DIV/0!</v>
      </c>
      <c r="AC14" s="166">
        <f t="shared" si="0"/>
        <v>30</v>
      </c>
      <c r="AD14" s="166">
        <f t="shared" si="0"/>
        <v>18</v>
      </c>
      <c r="AE14" s="167">
        <f>AD14-AC14</f>
        <v>-12</v>
      </c>
      <c r="AF14" s="264">
        <f>AD14/AC14*100</f>
        <v>60</v>
      </c>
    </row>
    <row r="15" spans="1:32" s="105" customFormat="1" ht="43.5" customHeight="1">
      <c r="A15" s="263"/>
      <c r="B15" s="444" t="s">
        <v>251</v>
      </c>
      <c r="C15" s="445"/>
      <c r="D15" s="445"/>
      <c r="E15" s="445"/>
      <c r="F15" s="445"/>
      <c r="G15" s="445"/>
      <c r="H15" s="445"/>
      <c r="I15" s="445"/>
      <c r="J15" s="445"/>
      <c r="K15" s="445"/>
      <c r="L15" s="446"/>
      <c r="M15" s="167">
        <v>0</v>
      </c>
      <c r="N15" s="167">
        <v>0</v>
      </c>
      <c r="O15" s="167"/>
      <c r="P15" s="292"/>
      <c r="Q15" s="167">
        <v>0</v>
      </c>
      <c r="R15" s="167">
        <v>0</v>
      </c>
      <c r="S15" s="167"/>
      <c r="T15" s="292"/>
      <c r="U15" s="167">
        <v>30</v>
      </c>
      <c r="V15" s="167">
        <v>18</v>
      </c>
      <c r="W15" s="167"/>
      <c r="X15" s="264"/>
      <c r="Y15" s="167">
        <v>0</v>
      </c>
      <c r="Z15" s="167">
        <v>0</v>
      </c>
      <c r="AA15" s="167"/>
      <c r="AB15" s="292"/>
      <c r="AC15" s="167">
        <f t="shared" si="0"/>
        <v>30</v>
      </c>
      <c r="AD15" s="167">
        <f t="shared" si="0"/>
        <v>18</v>
      </c>
      <c r="AE15" s="167"/>
      <c r="AF15" s="264"/>
    </row>
    <row r="16" spans="1:32" s="105" customFormat="1" ht="43.5" customHeight="1">
      <c r="A16" s="263">
        <v>3</v>
      </c>
      <c r="B16" s="424" t="s">
        <v>255</v>
      </c>
      <c r="C16" s="425"/>
      <c r="D16" s="425"/>
      <c r="E16" s="425"/>
      <c r="F16" s="425"/>
      <c r="G16" s="425"/>
      <c r="H16" s="425"/>
      <c r="I16" s="425"/>
      <c r="J16" s="425"/>
      <c r="K16" s="425"/>
      <c r="L16" s="426"/>
      <c r="M16" s="167">
        <v>0</v>
      </c>
      <c r="N16" s="167">
        <v>0</v>
      </c>
      <c r="O16" s="167"/>
      <c r="P16" s="292"/>
      <c r="Q16" s="167">
        <v>0</v>
      </c>
      <c r="R16" s="167">
        <v>0</v>
      </c>
      <c r="S16" s="167"/>
      <c r="T16" s="292"/>
      <c r="U16" s="166">
        <v>0</v>
      </c>
      <c r="V16" s="166">
        <f>SUM(V17)</f>
        <v>1</v>
      </c>
      <c r="W16" s="167"/>
      <c r="X16" s="264"/>
      <c r="Y16" s="167">
        <v>0</v>
      </c>
      <c r="Z16" s="167">
        <v>0</v>
      </c>
      <c r="AA16" s="167"/>
      <c r="AB16" s="292"/>
      <c r="AC16" s="167">
        <f t="shared" si="0"/>
        <v>0</v>
      </c>
      <c r="AD16" s="167">
        <f t="shared" si="0"/>
        <v>1</v>
      </c>
      <c r="AE16" s="167"/>
      <c r="AF16" s="264"/>
    </row>
    <row r="17" spans="1:32" s="105" customFormat="1" ht="45" customHeight="1">
      <c r="A17" s="186"/>
      <c r="B17" s="444" t="s">
        <v>256</v>
      </c>
      <c r="C17" s="445"/>
      <c r="D17" s="445"/>
      <c r="E17" s="445"/>
      <c r="F17" s="445"/>
      <c r="G17" s="445"/>
      <c r="H17" s="445"/>
      <c r="I17" s="445"/>
      <c r="J17" s="445"/>
      <c r="K17" s="445"/>
      <c r="L17" s="446"/>
      <c r="M17" s="167">
        <v>0</v>
      </c>
      <c r="N17" s="167">
        <v>0</v>
      </c>
      <c r="O17" s="167">
        <f>N17-M17</f>
        <v>0</v>
      </c>
      <c r="P17" s="292" t="e">
        <f>N17/M17*100</f>
        <v>#DIV/0!</v>
      </c>
      <c r="Q17" s="167">
        <v>0</v>
      </c>
      <c r="R17" s="167">
        <v>0</v>
      </c>
      <c r="S17" s="167">
        <f>R17-Q17</f>
        <v>0</v>
      </c>
      <c r="T17" s="292" t="e">
        <f>R17/Q17*100</f>
        <v>#DIV/0!</v>
      </c>
      <c r="U17" s="167">
        <v>0</v>
      </c>
      <c r="V17" s="167">
        <v>1</v>
      </c>
      <c r="W17" s="167">
        <f>V17-U17</f>
        <v>1</v>
      </c>
      <c r="X17" s="292" t="e">
        <f>V17/U17*100</f>
        <v>#DIV/0!</v>
      </c>
      <c r="Y17" s="167">
        <v>0</v>
      </c>
      <c r="Z17" s="167">
        <v>0</v>
      </c>
      <c r="AA17" s="167">
        <f>Z17-Y17</f>
        <v>0</v>
      </c>
      <c r="AB17" s="292" t="e">
        <f>Z17/Y17*100</f>
        <v>#DIV/0!</v>
      </c>
      <c r="AC17" s="166">
        <f t="shared" si="0"/>
        <v>0</v>
      </c>
      <c r="AD17" s="167">
        <f t="shared" si="0"/>
        <v>1</v>
      </c>
      <c r="AE17" s="167">
        <f>AD17-AC17</f>
        <v>1</v>
      </c>
      <c r="AF17" s="292" t="e">
        <f>AD17/AC17*100</f>
        <v>#DIV/0!</v>
      </c>
    </row>
    <row r="18" spans="1:32" s="105" customFormat="1" ht="33.75" customHeight="1">
      <c r="A18" s="424" t="s">
        <v>34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8"/>
      <c r="M18" s="166">
        <f t="shared" ref="M18:N18" si="1">SUM(M9:M17)</f>
        <v>0</v>
      </c>
      <c r="N18" s="166">
        <f t="shared" si="1"/>
        <v>0</v>
      </c>
      <c r="O18" s="166">
        <f>SUM(O9:O17)</f>
        <v>0</v>
      </c>
      <c r="P18" s="293" t="e">
        <f>N18/M18*100</f>
        <v>#DIV/0!</v>
      </c>
      <c r="Q18" s="166">
        <f t="shared" ref="Q18:R18" si="2">SUM(Q9:Q17)</f>
        <v>0</v>
      </c>
      <c r="R18" s="166">
        <f t="shared" si="2"/>
        <v>0</v>
      </c>
      <c r="S18" s="166">
        <f>SUM(S9:S17)</f>
        <v>0</v>
      </c>
      <c r="T18" s="293" t="e">
        <f>R18/Q18*100</f>
        <v>#DIV/0!</v>
      </c>
      <c r="U18" s="166">
        <f>U9+U14+U16</f>
        <v>280</v>
      </c>
      <c r="V18" s="166">
        <f>V9+V14+V16</f>
        <v>34</v>
      </c>
      <c r="W18" s="166">
        <f>SUM(W9:W17)</f>
        <v>-239</v>
      </c>
      <c r="X18" s="265">
        <f>V18/U18*100</f>
        <v>12.142857142857142</v>
      </c>
      <c r="Y18" s="166">
        <f t="shared" ref="Y18:Z18" si="3">SUM(Y9:Y17)</f>
        <v>0</v>
      </c>
      <c r="Z18" s="166">
        <f t="shared" si="3"/>
        <v>0</v>
      </c>
      <c r="AA18" s="166">
        <f>SUM(AA9:AA17)</f>
        <v>0</v>
      </c>
      <c r="AB18" s="293" t="e">
        <f>Z18/Y18*100</f>
        <v>#DIV/0!</v>
      </c>
      <c r="AC18" s="166">
        <f t="shared" si="0"/>
        <v>280</v>
      </c>
      <c r="AD18" s="166">
        <f t="shared" si="0"/>
        <v>34</v>
      </c>
      <c r="AE18" s="166">
        <f>SUM(AE9:AE17)</f>
        <v>-239</v>
      </c>
      <c r="AF18" s="265">
        <f>AD18/AC18*100</f>
        <v>12.142857142857142</v>
      </c>
    </row>
    <row r="19" spans="1:32" s="105" customFormat="1" ht="34.5" customHeight="1">
      <c r="A19" s="444" t="s">
        <v>35</v>
      </c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6"/>
      <c r="M19" s="167">
        <f>M18/AC18*100</f>
        <v>0</v>
      </c>
      <c r="N19" s="167">
        <f>N18/AD18*100</f>
        <v>0</v>
      </c>
      <c r="O19" s="167"/>
      <c r="P19" s="167"/>
      <c r="Q19" s="167">
        <v>0</v>
      </c>
      <c r="R19" s="167">
        <v>0</v>
      </c>
      <c r="S19" s="167"/>
      <c r="T19" s="167"/>
      <c r="U19" s="167">
        <f>U18/AC18*100</f>
        <v>100</v>
      </c>
      <c r="V19" s="167">
        <f>V18/AD18*100</f>
        <v>100</v>
      </c>
      <c r="W19" s="167"/>
      <c r="X19" s="167"/>
      <c r="Y19" s="167">
        <v>0</v>
      </c>
      <c r="Z19" s="167">
        <v>0</v>
      </c>
      <c r="AA19" s="167"/>
      <c r="AB19" s="167"/>
      <c r="AC19" s="167">
        <f>SUM(M19,Q19,U19,Y19)</f>
        <v>100</v>
      </c>
      <c r="AD19" s="167">
        <f>SUM(N19,R19,V19,Z19)</f>
        <v>100</v>
      </c>
      <c r="AE19" s="167"/>
      <c r="AF19" s="167"/>
    </row>
    <row r="20" spans="1:32" s="105" customFormat="1" ht="34.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</row>
    <row r="21" spans="1:32" s="105" customFormat="1" ht="34.5" customHeight="1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</row>
    <row r="22" spans="1:32" s="105" customFormat="1" ht="34.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</row>
    <row r="23" spans="1:32" s="105" customFormat="1" ht="15" customHeight="1">
      <c r="A23" s="190"/>
      <c r="B23" s="190"/>
      <c r="C23" s="190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</row>
    <row r="24" spans="1:32" s="105" customFormat="1" ht="15" customHeight="1">
      <c r="A24" s="190"/>
      <c r="B24" s="190"/>
      <c r="C24" s="190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</row>
    <row r="25" spans="1:32" s="181" customFormat="1" ht="31.5" customHeight="1">
      <c r="A25" s="180"/>
      <c r="B25" s="180"/>
      <c r="C25" s="180" t="s">
        <v>176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</row>
    <row r="26" spans="1:32" s="193" customFormat="1" ht="20.25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92"/>
      <c r="L26" s="17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434" t="s">
        <v>167</v>
      </c>
      <c r="AE26" s="434"/>
      <c r="AF26" s="434"/>
    </row>
    <row r="27" spans="1:32" s="194" customFormat="1" ht="34.5" customHeight="1">
      <c r="A27" s="438" t="s">
        <v>32</v>
      </c>
      <c r="B27" s="427" t="s">
        <v>120</v>
      </c>
      <c r="C27" s="428"/>
      <c r="D27" s="409" t="s">
        <v>122</v>
      </c>
      <c r="E27" s="409"/>
      <c r="F27" s="409" t="s">
        <v>83</v>
      </c>
      <c r="G27" s="409"/>
      <c r="H27" s="409" t="s">
        <v>144</v>
      </c>
      <c r="I27" s="409"/>
      <c r="J27" s="409" t="s">
        <v>145</v>
      </c>
      <c r="K27" s="409"/>
      <c r="L27" s="409" t="s">
        <v>235</v>
      </c>
      <c r="M27" s="409"/>
      <c r="N27" s="409"/>
      <c r="O27" s="409"/>
      <c r="P27" s="409"/>
      <c r="Q27" s="409"/>
      <c r="R27" s="409"/>
      <c r="S27" s="409"/>
      <c r="T27" s="409"/>
      <c r="U27" s="409"/>
      <c r="V27" s="409" t="s">
        <v>121</v>
      </c>
      <c r="W27" s="409"/>
      <c r="X27" s="409"/>
      <c r="Y27" s="409"/>
      <c r="Z27" s="409"/>
      <c r="AA27" s="409" t="s">
        <v>146</v>
      </c>
      <c r="AB27" s="409"/>
      <c r="AC27" s="409"/>
      <c r="AD27" s="409"/>
      <c r="AE27" s="409"/>
      <c r="AF27" s="409"/>
    </row>
    <row r="28" spans="1:32" s="194" customFormat="1" ht="52.5" customHeight="1">
      <c r="A28" s="438"/>
      <c r="B28" s="429"/>
      <c r="C28" s="430"/>
      <c r="D28" s="409"/>
      <c r="E28" s="409"/>
      <c r="F28" s="409"/>
      <c r="G28" s="409"/>
      <c r="H28" s="409"/>
      <c r="I28" s="409"/>
      <c r="J28" s="409"/>
      <c r="K28" s="409"/>
      <c r="L28" s="409" t="s">
        <v>110</v>
      </c>
      <c r="M28" s="409"/>
      <c r="N28" s="409" t="s">
        <v>114</v>
      </c>
      <c r="O28" s="409"/>
      <c r="P28" s="409" t="s">
        <v>115</v>
      </c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</row>
    <row r="29" spans="1:32" s="195" customFormat="1" ht="90" customHeight="1">
      <c r="A29" s="438"/>
      <c r="B29" s="365"/>
      <c r="C29" s="367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 t="s">
        <v>111</v>
      </c>
      <c r="Q29" s="409"/>
      <c r="R29" s="409" t="s">
        <v>112</v>
      </c>
      <c r="S29" s="409"/>
      <c r="T29" s="409" t="s">
        <v>113</v>
      </c>
      <c r="U29" s="409"/>
      <c r="V29" s="409"/>
      <c r="W29" s="409"/>
      <c r="X29" s="409"/>
      <c r="Y29" s="409"/>
      <c r="Z29" s="409"/>
      <c r="AA29" s="409"/>
      <c r="AB29" s="409"/>
      <c r="AC29" s="409"/>
      <c r="AD29" s="409"/>
      <c r="AE29" s="409"/>
      <c r="AF29" s="409"/>
    </row>
    <row r="30" spans="1:32" s="194" customFormat="1" ht="30" customHeight="1">
      <c r="A30" s="196">
        <v>1</v>
      </c>
      <c r="B30" s="422">
        <v>2</v>
      </c>
      <c r="C30" s="423"/>
      <c r="D30" s="409">
        <v>3</v>
      </c>
      <c r="E30" s="409"/>
      <c r="F30" s="409">
        <v>4</v>
      </c>
      <c r="G30" s="409"/>
      <c r="H30" s="409">
        <v>5</v>
      </c>
      <c r="I30" s="409"/>
      <c r="J30" s="409">
        <v>6</v>
      </c>
      <c r="K30" s="409"/>
      <c r="L30" s="422">
        <v>7</v>
      </c>
      <c r="M30" s="423"/>
      <c r="N30" s="422">
        <v>8</v>
      </c>
      <c r="O30" s="423"/>
      <c r="P30" s="409">
        <v>9</v>
      </c>
      <c r="Q30" s="409"/>
      <c r="R30" s="438">
        <v>10</v>
      </c>
      <c r="S30" s="438"/>
      <c r="T30" s="409">
        <v>11</v>
      </c>
      <c r="U30" s="409"/>
      <c r="V30" s="409">
        <v>12</v>
      </c>
      <c r="W30" s="409"/>
      <c r="X30" s="409"/>
      <c r="Y30" s="409"/>
      <c r="Z30" s="409"/>
      <c r="AA30" s="409">
        <v>13</v>
      </c>
      <c r="AB30" s="409"/>
      <c r="AC30" s="409"/>
      <c r="AD30" s="409"/>
      <c r="AE30" s="409"/>
      <c r="AF30" s="409"/>
    </row>
    <row r="31" spans="1:32" s="194" customFormat="1" ht="33" customHeight="1">
      <c r="A31" s="197"/>
      <c r="B31" s="414"/>
      <c r="C31" s="415"/>
      <c r="D31" s="419"/>
      <c r="E31" s="419"/>
      <c r="F31" s="413"/>
      <c r="G31" s="413"/>
      <c r="H31" s="413"/>
      <c r="I31" s="413"/>
      <c r="J31" s="413"/>
      <c r="K31" s="413"/>
      <c r="L31" s="420"/>
      <c r="M31" s="421"/>
      <c r="N31" s="420">
        <f t="shared" ref="N31" si="4">SUM(P31,R31,T31)</f>
        <v>0</v>
      </c>
      <c r="O31" s="421"/>
      <c r="P31" s="413"/>
      <c r="Q31" s="413"/>
      <c r="R31" s="413"/>
      <c r="S31" s="413"/>
      <c r="T31" s="413"/>
      <c r="U31" s="413"/>
      <c r="V31" s="451"/>
      <c r="W31" s="451"/>
      <c r="X31" s="451"/>
      <c r="Y31" s="451"/>
      <c r="Z31" s="451"/>
      <c r="AA31" s="396"/>
      <c r="AB31" s="396"/>
      <c r="AC31" s="396"/>
      <c r="AD31" s="396"/>
      <c r="AE31" s="396"/>
      <c r="AF31" s="396"/>
    </row>
    <row r="32" spans="1:32" s="194" customFormat="1" ht="37.5" customHeight="1">
      <c r="A32" s="441" t="s">
        <v>34</v>
      </c>
      <c r="B32" s="442"/>
      <c r="C32" s="442"/>
      <c r="D32" s="442"/>
      <c r="E32" s="443"/>
      <c r="F32" s="440">
        <f>SUM(F31:F31)</f>
        <v>0</v>
      </c>
      <c r="G32" s="440"/>
      <c r="H32" s="440">
        <f>SUM(H31:H31)</f>
        <v>0</v>
      </c>
      <c r="I32" s="440"/>
      <c r="J32" s="440">
        <f>SUM(J31:J31)</f>
        <v>0</v>
      </c>
      <c r="K32" s="440"/>
      <c r="L32" s="440">
        <f>SUM(L31:L31)</f>
        <v>0</v>
      </c>
      <c r="M32" s="440"/>
      <c r="N32" s="440">
        <f>SUM(N31:N31)</f>
        <v>0</v>
      </c>
      <c r="O32" s="440"/>
      <c r="P32" s="440">
        <f>SUM(P31:P31)</f>
        <v>0</v>
      </c>
      <c r="Q32" s="440"/>
      <c r="R32" s="440">
        <f>SUM(R31:R31)</f>
        <v>0</v>
      </c>
      <c r="S32" s="440"/>
      <c r="T32" s="440">
        <f>SUM(T31:T31)</f>
        <v>0</v>
      </c>
      <c r="U32" s="440"/>
      <c r="V32" s="453"/>
      <c r="W32" s="453"/>
      <c r="X32" s="453"/>
      <c r="Y32" s="453"/>
      <c r="Z32" s="453"/>
      <c r="AA32" s="397"/>
      <c r="AB32" s="397"/>
      <c r="AC32" s="397"/>
      <c r="AD32" s="397"/>
      <c r="AE32" s="397"/>
      <c r="AF32" s="397"/>
    </row>
    <row r="33" spans="1:32" s="194" customFormat="1" ht="37.5" customHeight="1">
      <c r="A33" s="203"/>
      <c r="B33" s="203"/>
      <c r="C33" s="203"/>
      <c r="D33" s="203"/>
      <c r="E33" s="203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5"/>
      <c r="W33" s="205"/>
      <c r="X33" s="205"/>
      <c r="Y33" s="205"/>
      <c r="Z33" s="205"/>
      <c r="AA33" s="206"/>
      <c r="AB33" s="206"/>
      <c r="AC33" s="206"/>
      <c r="AD33" s="206"/>
      <c r="AE33" s="206"/>
      <c r="AF33" s="206"/>
    </row>
    <row r="34" spans="1:32" s="194" customFormat="1" ht="37.5" customHeight="1">
      <c r="A34" s="203"/>
      <c r="B34" s="203"/>
      <c r="C34" s="203"/>
      <c r="D34" s="203"/>
      <c r="E34" s="203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5"/>
      <c r="W34" s="205"/>
      <c r="X34" s="205"/>
      <c r="Y34" s="205"/>
      <c r="Z34" s="205"/>
      <c r="AA34" s="206"/>
      <c r="AB34" s="206"/>
      <c r="AC34" s="206"/>
      <c r="AD34" s="206"/>
      <c r="AE34" s="206"/>
      <c r="AF34" s="206"/>
    </row>
    <row r="35" spans="1:32" s="105" customFormat="1" ht="15" customHeight="1">
      <c r="A35" s="190"/>
      <c r="B35" s="190"/>
      <c r="C35" s="190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</row>
    <row r="36" spans="1:32" s="105" customFormat="1" ht="15" customHeight="1">
      <c r="A36" s="190"/>
      <c r="B36" s="190"/>
      <c r="C36" s="190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</row>
    <row r="37" spans="1:32" s="105" customFormat="1" ht="15" customHeight="1">
      <c r="A37" s="190"/>
      <c r="B37" s="190"/>
      <c r="C37" s="190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</row>
    <row r="38" spans="1:32" s="105" customFormat="1" ht="15" customHeight="1">
      <c r="A38" s="190"/>
      <c r="B38" s="190"/>
      <c r="C38" s="190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</row>
    <row r="39" spans="1:32" s="105" customFormat="1" ht="15" customHeight="1">
      <c r="A39" s="190"/>
      <c r="B39" s="190"/>
      <c r="C39" s="190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</row>
    <row r="40" spans="1:32" s="105" customFormat="1" ht="15" customHeight="1">
      <c r="A40" s="190"/>
      <c r="B40" s="190"/>
      <c r="C40" s="190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</row>
    <row r="41" spans="1:32" s="105" customFormat="1" ht="15" customHeight="1">
      <c r="A41" s="190"/>
      <c r="B41" s="190"/>
      <c r="C41" s="190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</row>
    <row r="42" spans="1:32" s="105" customFormat="1" ht="32.25" customHeight="1">
      <c r="A42" s="190"/>
      <c r="B42" s="452" t="s">
        <v>258</v>
      </c>
      <c r="C42" s="452"/>
      <c r="D42" s="452"/>
      <c r="E42" s="452"/>
      <c r="F42" s="452"/>
      <c r="G42" s="452"/>
      <c r="H42" s="191"/>
      <c r="I42" s="191"/>
      <c r="J42" s="191"/>
      <c r="K42" s="191"/>
      <c r="L42" s="191"/>
      <c r="M42" s="450" t="s">
        <v>109</v>
      </c>
      <c r="N42" s="450"/>
      <c r="O42" s="450"/>
      <c r="P42" s="450"/>
      <c r="Q42" s="450"/>
      <c r="R42" s="191"/>
      <c r="S42" s="191"/>
      <c r="T42" s="191"/>
      <c r="U42" s="191"/>
      <c r="V42" s="191"/>
      <c r="W42" s="314" t="s">
        <v>319</v>
      </c>
      <c r="X42" s="393"/>
      <c r="Y42" s="393"/>
      <c r="Z42" s="393"/>
      <c r="AA42" s="393"/>
      <c r="AB42" s="172"/>
      <c r="AC42" s="172"/>
      <c r="AD42" s="172"/>
      <c r="AE42" s="172"/>
      <c r="AF42" s="172"/>
    </row>
    <row r="43" spans="1:32" s="175" customFormat="1" ht="99" customHeight="1">
      <c r="B43" s="312" t="s">
        <v>45</v>
      </c>
      <c r="C43" s="312"/>
      <c r="D43" s="312"/>
      <c r="E43" s="312"/>
      <c r="F43" s="312"/>
      <c r="G43" s="312"/>
      <c r="H43" s="181"/>
      <c r="I43" s="181"/>
      <c r="J43" s="181"/>
      <c r="K43" s="181"/>
      <c r="L43" s="181"/>
      <c r="M43" s="312" t="s">
        <v>46</v>
      </c>
      <c r="N43" s="312"/>
      <c r="O43" s="312"/>
      <c r="P43" s="312"/>
      <c r="Q43" s="312"/>
      <c r="V43" s="105"/>
      <c r="W43" s="312" t="s">
        <v>69</v>
      </c>
      <c r="X43" s="312"/>
      <c r="Y43" s="312"/>
      <c r="Z43" s="312"/>
      <c r="AA43" s="312"/>
    </row>
    <row r="44" spans="1:32" s="175" customFormat="1">
      <c r="F44" s="103"/>
      <c r="G44" s="103"/>
      <c r="H44" s="103"/>
      <c r="I44" s="103"/>
      <c r="J44" s="103"/>
      <c r="K44" s="103"/>
      <c r="L44" s="103"/>
      <c r="Q44" s="103"/>
      <c r="R44" s="103"/>
      <c r="S44" s="103"/>
      <c r="T44" s="103"/>
      <c r="X44" s="103"/>
      <c r="Y44" s="103"/>
      <c r="Z44" s="103"/>
      <c r="AA44" s="103"/>
    </row>
    <row r="45" spans="1:32" s="105" customFormat="1">
      <c r="C45" s="198"/>
      <c r="D45" s="198"/>
      <c r="E45" s="198"/>
      <c r="F45" s="198"/>
      <c r="G45" s="198"/>
      <c r="H45" s="198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8"/>
      <c r="V45" s="198"/>
    </row>
    <row r="46" spans="1:32" s="433" customFormat="1" ht="12.75">
      <c r="A46" s="432" t="s">
        <v>168</v>
      </c>
    </row>
    <row r="47" spans="1:32" s="105" customFormat="1"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</row>
    <row r="48" spans="1:32" s="105" customFormat="1">
      <c r="C48" s="200"/>
    </row>
    <row r="49" spans="3:3" s="105" customFormat="1"/>
    <row r="50" spans="3:3" s="105" customFormat="1"/>
    <row r="51" spans="3:3" s="105" customFormat="1" ht="19.5">
      <c r="C51" s="201"/>
    </row>
    <row r="52" spans="3:3" ht="19.5">
      <c r="C52" s="202"/>
    </row>
    <row r="53" spans="3:3" ht="19.5">
      <c r="C53" s="202"/>
    </row>
    <row r="54" spans="3:3" ht="19.5">
      <c r="C54" s="202"/>
    </row>
    <row r="55" spans="3:3" ht="19.5">
      <c r="C55" s="202"/>
    </row>
    <row r="56" spans="3:3" ht="19.5">
      <c r="C56" s="202"/>
    </row>
    <row r="57" spans="3:3" ht="19.5">
      <c r="C57" s="202"/>
    </row>
  </sheetData>
  <mergeCells count="99">
    <mergeCell ref="T31:U31"/>
    <mergeCell ref="B43:G43"/>
    <mergeCell ref="W43:AA43"/>
    <mergeCell ref="M42:Q42"/>
    <mergeCell ref="M43:Q43"/>
    <mergeCell ref="V31:Z31"/>
    <mergeCell ref="R32:S32"/>
    <mergeCell ref="H32:I32"/>
    <mergeCell ref="L32:M32"/>
    <mergeCell ref="N32:O32"/>
    <mergeCell ref="B42:G42"/>
    <mergeCell ref="W42:AA42"/>
    <mergeCell ref="T32:U32"/>
    <mergeCell ref="V32:Z32"/>
    <mergeCell ref="J32:K32"/>
    <mergeCell ref="P32:Q32"/>
    <mergeCell ref="F32:G32"/>
    <mergeCell ref="A32:E32"/>
    <mergeCell ref="P31:Q31"/>
    <mergeCell ref="Y6:Y7"/>
    <mergeCell ref="Z6:Z7"/>
    <mergeCell ref="A19:L19"/>
    <mergeCell ref="A27:A29"/>
    <mergeCell ref="J27:K29"/>
    <mergeCell ref="A18:L18"/>
    <mergeCell ref="B13:L13"/>
    <mergeCell ref="B14:L14"/>
    <mergeCell ref="B17:L17"/>
    <mergeCell ref="B10:L10"/>
    <mergeCell ref="B11:L11"/>
    <mergeCell ref="B12:L12"/>
    <mergeCell ref="B15:L15"/>
    <mergeCell ref="AB6:AB7"/>
    <mergeCell ref="AC5:AF5"/>
    <mergeCell ref="U5:X5"/>
    <mergeCell ref="Z4:AB4"/>
    <mergeCell ref="Y5:AB5"/>
    <mergeCell ref="AD4:AF4"/>
    <mergeCell ref="AA6:AA7"/>
    <mergeCell ref="B30:C30"/>
    <mergeCell ref="F27:G29"/>
    <mergeCell ref="F30:G30"/>
    <mergeCell ref="P28:U28"/>
    <mergeCell ref="P30:Q30"/>
    <mergeCell ref="J30:K30"/>
    <mergeCell ref="P29:Q29"/>
    <mergeCell ref="R29:S29"/>
    <mergeCell ref="R30:S30"/>
    <mergeCell ref="T30:U30"/>
    <mergeCell ref="N28:O29"/>
    <mergeCell ref="L28:M29"/>
    <mergeCell ref="S6:S7"/>
    <mergeCell ref="A46:XFD46"/>
    <mergeCell ref="AA27:AF29"/>
    <mergeCell ref="AD26:AF26"/>
    <mergeCell ref="W6:W7"/>
    <mergeCell ref="X6:X7"/>
    <mergeCell ref="AC6:AC7"/>
    <mergeCell ref="AA30:AF30"/>
    <mergeCell ref="AD6:AD7"/>
    <mergeCell ref="H31:I31"/>
    <mergeCell ref="J31:K31"/>
    <mergeCell ref="A5:A7"/>
    <mergeCell ref="AE6:AE7"/>
    <mergeCell ref="AF6:AF7"/>
    <mergeCell ref="V30:Z30"/>
    <mergeCell ref="T29:U29"/>
    <mergeCell ref="D31:E31"/>
    <mergeCell ref="L31:M31"/>
    <mergeCell ref="N31:O31"/>
    <mergeCell ref="Q6:Q7"/>
    <mergeCell ref="M6:M7"/>
    <mergeCell ref="N6:N7"/>
    <mergeCell ref="O6:O7"/>
    <mergeCell ref="D30:E30"/>
    <mergeCell ref="H27:I29"/>
    <mergeCell ref="H30:I30"/>
    <mergeCell ref="L30:M30"/>
    <mergeCell ref="N30:O30"/>
    <mergeCell ref="B16:L16"/>
    <mergeCell ref="B27:C29"/>
    <mergeCell ref="L27:U27"/>
    <mergeCell ref="B8:L8"/>
    <mergeCell ref="AA31:AF31"/>
    <mergeCell ref="AA32:AF32"/>
    <mergeCell ref="T6:T7"/>
    <mergeCell ref="V6:V7"/>
    <mergeCell ref="B5:L7"/>
    <mergeCell ref="D27:E29"/>
    <mergeCell ref="Q5:T5"/>
    <mergeCell ref="V27:Z29"/>
    <mergeCell ref="F31:G31"/>
    <mergeCell ref="B31:C31"/>
    <mergeCell ref="R31:S31"/>
    <mergeCell ref="R6:R7"/>
    <mergeCell ref="U6:U7"/>
    <mergeCell ref="B9:L9"/>
    <mergeCell ref="M5:P5"/>
    <mergeCell ref="P6:P7"/>
  </mergeCells>
  <phoneticPr fontId="3" type="noConversion"/>
  <pageMargins left="0.24" right="0.16" top="0.2" bottom="0.2" header="0.31496062992125984" footer="0.31496062992125984"/>
  <pageSetup paperSize="9" scale="37" orientation="landscape" verticalDpi="1200" r:id="rId1"/>
  <headerFooter alignWithMargins="0"/>
  <ignoredErrors>
    <ignoredError sqref="AE19:AF19 M18:N18 F32:U32 U9:V9 Q18:R18 Y18:Z18" formulaRange="1"/>
    <ignoredError sqref="AA19:AB19 O19 M19 P19 S19:U19 W19:X19" evalError="1" formulaRange="1"/>
    <ignoredError sqref="AC19:AD19 P17 N19 V19 P13:P14 X9 T13:T14 X13:X14 P9 X17 T9 T17 AB13:AB14 AB9 AB17" evalError="1"/>
    <ignoredError sqref="P18" evalError="1" formula="1" formulaRange="1"/>
    <ignoredError sqref="T18 X18 AB18" evalError="1" formula="1"/>
    <ignoredError sqref="W18 AA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99"/>
  </sheetPr>
  <dimension ref="A2:H18"/>
  <sheetViews>
    <sheetView view="pageBreakPreview" zoomScale="60" zoomScaleNormal="75" workbookViewId="0">
      <selection activeCell="O13" sqref="O13"/>
    </sheetView>
  </sheetViews>
  <sheetFormatPr defaultRowHeight="12.75"/>
  <cols>
    <col min="1" max="1" width="39.42578125" style="207" customWidth="1"/>
    <col min="2" max="2" width="12.85546875" style="207" customWidth="1"/>
    <col min="3" max="3" width="19.7109375" style="207" customWidth="1"/>
    <col min="4" max="4" width="19" style="207" customWidth="1"/>
    <col min="5" max="6" width="18.140625" style="207" customWidth="1"/>
    <col min="7" max="7" width="18.28515625" style="207" customWidth="1"/>
    <col min="8" max="8" width="18.7109375" style="207" customWidth="1"/>
    <col min="9" max="16384" width="9.140625" style="207"/>
  </cols>
  <sheetData>
    <row r="2" spans="1:8" ht="31.5" customHeight="1">
      <c r="G2" s="454" t="s">
        <v>181</v>
      </c>
      <c r="H2" s="454"/>
    </row>
    <row r="3" spans="1:8" ht="32.25" customHeight="1">
      <c r="A3" s="392" t="s">
        <v>199</v>
      </c>
      <c r="B3" s="392"/>
      <c r="C3" s="392"/>
      <c r="D3" s="392"/>
      <c r="E3" s="392"/>
      <c r="F3" s="392"/>
      <c r="G3" s="392"/>
      <c r="H3" s="392"/>
    </row>
    <row r="4" spans="1:8" ht="28.5" customHeight="1">
      <c r="A4" s="455" t="s">
        <v>194</v>
      </c>
      <c r="B4" s="455"/>
      <c r="C4" s="455"/>
      <c r="D4" s="455"/>
      <c r="E4" s="455"/>
      <c r="F4" s="455"/>
      <c r="G4" s="455"/>
      <c r="H4" s="455"/>
    </row>
    <row r="5" spans="1:8" ht="45.75" customHeight="1">
      <c r="A5" s="456" t="s">
        <v>105</v>
      </c>
      <c r="B5" s="332" t="s">
        <v>7</v>
      </c>
      <c r="C5" s="332" t="s">
        <v>200</v>
      </c>
      <c r="D5" s="332"/>
      <c r="E5" s="330" t="s">
        <v>231</v>
      </c>
      <c r="F5" s="330"/>
      <c r="G5" s="330"/>
      <c r="H5" s="330"/>
    </row>
    <row r="6" spans="1:8" ht="65.25" customHeight="1">
      <c r="A6" s="457"/>
      <c r="B6" s="332"/>
      <c r="C6" s="118" t="s">
        <v>244</v>
      </c>
      <c r="D6" s="118" t="s">
        <v>230</v>
      </c>
      <c r="E6" s="118" t="s">
        <v>98</v>
      </c>
      <c r="F6" s="118" t="s">
        <v>94</v>
      </c>
      <c r="G6" s="119" t="s">
        <v>101</v>
      </c>
      <c r="H6" s="119" t="s">
        <v>102</v>
      </c>
    </row>
    <row r="7" spans="1:8" ht="30" customHeight="1">
      <c r="A7" s="208">
        <v>1</v>
      </c>
      <c r="B7" s="118">
        <v>2</v>
      </c>
      <c r="C7" s="208">
        <v>3</v>
      </c>
      <c r="D7" s="118">
        <v>4</v>
      </c>
      <c r="E7" s="208">
        <v>5</v>
      </c>
      <c r="F7" s="118">
        <v>6</v>
      </c>
      <c r="G7" s="208">
        <v>7</v>
      </c>
      <c r="H7" s="118">
        <v>8</v>
      </c>
    </row>
    <row r="8" spans="1:8" ht="28.5" customHeight="1">
      <c r="A8" s="458" t="s">
        <v>243</v>
      </c>
      <c r="B8" s="459"/>
      <c r="C8" s="459"/>
      <c r="D8" s="459"/>
      <c r="E8" s="459"/>
      <c r="F8" s="459"/>
      <c r="G8" s="459"/>
      <c r="H8" s="460"/>
    </row>
    <row r="9" spans="1:8" ht="59.25" customHeight="1">
      <c r="A9" s="209" t="s">
        <v>171</v>
      </c>
      <c r="B9" s="210">
        <v>6000</v>
      </c>
      <c r="C9" s="148">
        <f>SUM(C11:C12)</f>
        <v>0</v>
      </c>
      <c r="D9" s="148">
        <f>SUM(D11:D12)</f>
        <v>0</v>
      </c>
      <c r="E9" s="148">
        <f>SUM(E11:E12)</f>
        <v>0</v>
      </c>
      <c r="F9" s="148">
        <f>SUM(F11:F12)</f>
        <v>0</v>
      </c>
      <c r="G9" s="148">
        <f>F9-E9</f>
        <v>0</v>
      </c>
      <c r="H9" s="294" t="e">
        <f>(F9/E9)*100</f>
        <v>#DIV/0!</v>
      </c>
    </row>
    <row r="10" spans="1:8" ht="39.75" customHeight="1">
      <c r="A10" s="461" t="s">
        <v>172</v>
      </c>
      <c r="B10" s="462"/>
      <c r="C10" s="462"/>
      <c r="D10" s="462"/>
      <c r="E10" s="462"/>
      <c r="F10" s="462"/>
      <c r="G10" s="462"/>
      <c r="H10" s="463"/>
    </row>
    <row r="11" spans="1:8" ht="81" customHeight="1">
      <c r="A11" s="130" t="s">
        <v>173</v>
      </c>
      <c r="B11" s="210">
        <v>6010</v>
      </c>
      <c r="C11" s="152"/>
      <c r="D11" s="152"/>
      <c r="E11" s="152"/>
      <c r="F11" s="152"/>
      <c r="G11" s="152"/>
      <c r="H11" s="295" t="e">
        <f>(F11/E11)*100</f>
        <v>#DIV/0!</v>
      </c>
    </row>
    <row r="12" spans="1:8" ht="63.75" customHeight="1">
      <c r="A12" s="130" t="s">
        <v>174</v>
      </c>
      <c r="B12" s="211">
        <v>6020</v>
      </c>
      <c r="C12" s="152"/>
      <c r="D12" s="152"/>
      <c r="E12" s="152"/>
      <c r="F12" s="152"/>
      <c r="G12" s="152"/>
      <c r="H12" s="295" t="e">
        <f>(F12/E12)*100</f>
        <v>#DIV/0!</v>
      </c>
    </row>
    <row r="13" spans="1:8" ht="35.25" customHeight="1">
      <c r="A13" s="212"/>
      <c r="B13" s="213"/>
      <c r="C13" s="214"/>
      <c r="D13" s="214"/>
      <c r="E13" s="214"/>
      <c r="F13" s="214"/>
      <c r="G13" s="214"/>
      <c r="H13" s="215"/>
    </row>
    <row r="14" spans="1:8" ht="41.25" customHeight="1">
      <c r="A14" s="467" t="s">
        <v>258</v>
      </c>
      <c r="B14" s="468"/>
      <c r="C14" s="464" t="s">
        <v>92</v>
      </c>
      <c r="D14" s="464"/>
      <c r="E14" s="216"/>
      <c r="F14" s="465" t="s">
        <v>259</v>
      </c>
      <c r="G14" s="466"/>
      <c r="H14" s="466"/>
    </row>
    <row r="15" spans="1:8" ht="18.75">
      <c r="A15" s="103" t="s">
        <v>45</v>
      </c>
      <c r="B15" s="104"/>
      <c r="C15" s="325" t="s">
        <v>46</v>
      </c>
      <c r="D15" s="325"/>
      <c r="E15" s="104"/>
      <c r="F15" s="312" t="s">
        <v>119</v>
      </c>
      <c r="G15" s="312"/>
      <c r="H15" s="312"/>
    </row>
    <row r="16" spans="1:8">
      <c r="A16" s="217"/>
      <c r="B16" s="217"/>
      <c r="C16" s="217"/>
      <c r="D16" s="217"/>
      <c r="E16" s="217"/>
      <c r="F16" s="217"/>
      <c r="G16" s="217"/>
      <c r="H16" s="217"/>
    </row>
    <row r="17" spans="1:8">
      <c r="A17" s="217"/>
      <c r="B17" s="217"/>
      <c r="C17" s="217"/>
      <c r="D17" s="217"/>
      <c r="E17" s="217"/>
      <c r="F17" s="217"/>
      <c r="G17" s="217"/>
      <c r="H17" s="217"/>
    </row>
    <row r="18" spans="1:8" ht="3" customHeight="1">
      <c r="A18" s="217"/>
      <c r="B18" s="217"/>
      <c r="C18" s="217"/>
      <c r="D18" s="217"/>
      <c r="E18" s="217"/>
      <c r="F18" s="217"/>
      <c r="G18" s="217"/>
      <c r="H18" s="217"/>
    </row>
  </sheetData>
  <mergeCells count="14">
    <mergeCell ref="A8:H8"/>
    <mergeCell ref="A10:H10"/>
    <mergeCell ref="C15:D15"/>
    <mergeCell ref="F15:H15"/>
    <mergeCell ref="C14:D14"/>
    <mergeCell ref="F14:H14"/>
    <mergeCell ref="A14:B14"/>
    <mergeCell ref="G2:H2"/>
    <mergeCell ref="A3:H3"/>
    <mergeCell ref="A4:H4"/>
    <mergeCell ref="A5:A6"/>
    <mergeCell ref="B5:B6"/>
    <mergeCell ref="C5:D5"/>
    <mergeCell ref="E5:H5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 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'6.1. Інша інфо_1 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2020-05-12T13:11:33Z</cp:lastPrinted>
  <dcterms:created xsi:type="dcterms:W3CDTF">2003-03-13T16:00:22Z</dcterms:created>
  <dcterms:modified xsi:type="dcterms:W3CDTF">2020-07-23T11:46:02Z</dcterms:modified>
</cp:coreProperties>
</file>